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00" windowHeight="9075" tabRatio="796" firstSheet="3" activeTab="11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117-02-01" sheetId="6" r:id="rId6"/>
    <sheet name="ОСР 117-07-01" sheetId="7" r:id="rId7"/>
    <sheet name="ОСР 117-09-01" sheetId="8" r:id="rId8"/>
    <sheet name="ОСР 117-12-01" sheetId="9" r:id="rId9"/>
    <sheet name="ОСР 518-02-01(1)" sheetId="10" r:id="rId10"/>
    <sheet name="ОСР 518-12-01(1)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<sst xmlns="http://schemas.openxmlformats.org/spreadsheetml/2006/main" count="435" uniqueCount="163">
  <si>
    <t>СВОДКА ЗАТРАТ</t>
  </si>
  <si>
    <t>P_0229</t>
  </si>
  <si>
    <t>(идентификатор инвестиционного проекта)</t>
  </si>
  <si>
    <t>Реконструкция КЛ-0,4 кВ ТП РП 23-18/250 кВА  Ставропольский район Самарская область (2Х0,3 км, в т.ч. ГНБ 2х0,05 км).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</si>
  <si>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</si>
  <si>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</si>
  <si>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</si>
  <si>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</si>
  <si>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</si>
  <si>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</si>
  <si>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</si>
  <si>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</si>
  <si>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</si>
  <si>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</si>
  <si>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</si>
  <si>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</si>
  <si>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</si>
  <si>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</si>
  <si>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</si>
  <si>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</si>
  <si>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</si>
  <si>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</si>
  <si>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</si>
  <si>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</si>
  <si>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</si>
  <si>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</si>
  <si>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</si>
  <si>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</si>
  <si>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</si>
  <si>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</si>
  <si>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Реконструкция КЛ-0,4 кВ ТП РП 23-18/250 кВА  Ставропольский район Самарская область (2Х0,3 км, в т.ч. ГНБ 2х0,05 км)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</si>
  <si>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</si>
  <si>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</si>
  <si>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</si>
  <si>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</si>
  <si>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</si>
  <si>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</si>
  <si>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</si>
  <si>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</si>
  <si>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</si>
  <si>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</si>
  <si>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</si>
  <si>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</si>
  <si>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</si>
  <si>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</si>
  <si>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</si>
  <si>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</si>
  <si>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</si>
  <si>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</si>
  <si>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</si>
  <si>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</si>
  <si>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</si>
  <si>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</si>
  <si>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</si>
  <si>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</si>
  <si>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</si>
  <si>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</si>
  <si>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</si>
  <si>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</si>
  <si>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</si>
  <si>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</si>
  <si>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</si>
  <si>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</si>
  <si>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</si>
  <si>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строит. титульных ВЗиС,  исп.при опред. сметной стоимости строительства ОКС 2,5%*0,8= 2%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</si>
  <si>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</si>
  <si>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</si>
  <si>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</si>
  <si>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</si>
  <si>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</si>
  <si>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</si>
  <si>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</si>
  <si>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</si>
  <si>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ЛС-117-03</t>
  </si>
  <si>
    <t>ПНР</t>
  </si>
  <si>
    <t>Дополнительные затраты при производстве работ в зимнее время по видам ОКС,  2,9 х 0, 9 = 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</si>
  <si>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</si>
  <si>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</si>
  <si>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</si>
  <si>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</si>
  <si>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</si>
  <si>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</si>
  <si>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</si>
  <si>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</si>
  <si>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№1</t>
  </si>
  <si>
    <t>Проектные и Изыскательские работы</t>
  </si>
  <si>
    <t>ОСР 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</si>
  <si>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</si>
  <si>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</si>
  <si>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</si>
  <si>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</si>
  <si>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</si>
  <si>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</si>
  <si>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</si>
  <si>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</si>
  <si>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</si>
  <si>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</si>
  <si>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</si>
  <si>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</si>
  <si>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</si>
  <si>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</si>
  <si>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</si>
  <si>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</si>
  <si>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</si>
  <si>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</si>
  <si>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</si>
  <si>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Итого</t>
  </si>
  <si>
    <t>ОБЪЕКТНЫЙ СМЕТНЫЙ РАСЧЕТ № ОСР 518-09-01</t>
  </si>
  <si>
    <t>Пусконаладочные работы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</si>
  <si>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</si>
  <si>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</si>
  <si>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</si>
  <si>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</si>
  <si>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</si>
  <si>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117-02-01</t>
  </si>
  <si>
    <t>Реконструкция КТП У 203/100 кВА с заменой на КТП Шигонский район Самарская область (КЛ 0,4 кВ 13 м)</t>
  </si>
  <si>
    <t>ОБЪЕКТНЫЙ СМЕТНЫЙ РАСЧЕТ № ОСР 117-07-01</t>
  </si>
  <si>
    <t>ЛС-117-07-01</t>
  </si>
  <si>
    <t>ОБЪЕКТНЫЙ СМЕТНЫЙ РАСЧЕТ № ОСР 117-09-01</t>
  </si>
  <si>
    <t>ЛС-117-09-01</t>
  </si>
  <si>
    <t>ОБЪЕКТНЫЙ СМЕТНЫЙ РАСЧЕТ № ОСР 117-12-01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</si>
  <si>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</si>
  <si>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</si>
  <si>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</si>
  <si>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</si>
  <si>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</si>
  <si>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</si>
  <si>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</si>
  <si>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</si>
  <si>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</si>
  <si>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</si>
  <si>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</si>
  <si>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</si>
  <si>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</si>
  <si>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</si>
  <si>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</si>
  <si>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</si>
  <si>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Восстановление дорожного покрытия при прокладке кабельной линии (м.б вкл в любую КЛ)</t>
  </si>
  <si>
    <t>км2</t>
  </si>
  <si>
    <t>ОСР 518-09-01</t>
  </si>
  <si>
    <t>ОСР 117-09-01</t>
  </si>
  <si>
    <t>Реконструкция КЛ одноцепная</t>
  </si>
  <si>
    <t>ОСР 117-02-01</t>
  </si>
  <si>
    <t>ОСР 117-07-01</t>
  </si>
  <si>
    <t>ОСР 117-12-01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</si>
  <si>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</si>
  <si>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</si>
  <si>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</si>
  <si>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</si>
  <si>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</si>
  <si>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</si>
  <si>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</si>
  <si>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</si>
  <si>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</si>
  <si>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</si>
  <si>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</si>
  <si>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3х95мк</t>
  </si>
  <si>
    <t>ФСБЦ-21.1.07.02-1162</t>
  </si>
  <si>
    <t>Труба ПНД sdr11 ф=125мм</t>
  </si>
  <si>
    <t>Труба ПНД sdr11 ф=110мм</t>
  </si>
  <si>
    <t>ФСБЦ-24.3.02.02-0004</t>
  </si>
  <si>
    <t>Труба полиэтиленовая 100 sdr17,6 355х20,1 мм</t>
  </si>
  <si>
    <t>Кабель АВВГ 4х35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</si>
</sst>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###\ ###\ ###\ ##0.00"/>
    <numFmt numFmtId="184" formatCode="#\ ##0.00000"/>
    <numFmt numFmtId="185" formatCode="_-* #\ ##0.00\ _₽_-;\-* #\ ##0.00\ _₽_-;_-* &quot;-&quot;??\ _₽_-;_-@_-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#\ ##0.000000"/>
    <numFmt numFmtId="191" formatCode="_-* #\ ##0.00000000_-;\-* #\ ##0.00000000_-;_-* &quot;-&quot;??_-;_-@_-"/>
  </numFmts>
  <fonts count="3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6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/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7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/>
    <xf numFmtId="0" fontId="37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80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80" fontId="10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83" fontId="11" fillId="0" borderId="1" xfId="0" applyNumberFormat="1" applyFont="1" applyBorder="1" applyAlignment="1">
      <alignment vertical="center" wrapText="1"/>
    </xf>
    <xf numFmtId="18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84" fontId="10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85" fontId="0" fillId="0" borderId="0" xfId="0" applyNumberFormat="1"/>
    <xf numFmtId="0" fontId="13" fillId="0" borderId="1" xfId="49" applyFont="1" applyBorder="1" applyAlignment="1">
      <alignment horizontal="center" vertical="center" wrapText="1"/>
    </xf>
    <xf numFmtId="0" fontId="8" fillId="0" borderId="0" xfId="50" applyFont="1" applyAlignment="1">
      <alignment vertical="center"/>
    </xf>
    <xf numFmtId="0" fontId="13" fillId="0" borderId="0" xfId="50" applyFont="1" applyAlignment="1">
      <alignment vertical="center"/>
    </xf>
    <xf numFmtId="0" fontId="14" fillId="0" borderId="3" xfId="49" applyFont="1" applyBorder="1" applyAlignment="1">
      <alignment horizontal="center" vertical="center" wrapText="1"/>
    </xf>
    <xf numFmtId="0" fontId="14" fillId="0" borderId="4" xfId="49" applyFont="1" applyBorder="1" applyAlignment="1">
      <alignment horizontal="center" vertical="center" wrapText="1"/>
    </xf>
    <xf numFmtId="0" fontId="14" fillId="0" borderId="5" xfId="49" applyFont="1" applyBorder="1" applyAlignment="1">
      <alignment horizontal="center" vertical="center" wrapText="1"/>
    </xf>
    <xf numFmtId="0" fontId="13" fillId="0" borderId="1" xfId="49" applyFont="1" applyBorder="1" applyAlignment="1">
      <alignment horizontal="left" vertical="center" wrapText="1"/>
    </xf>
    <xf numFmtId="180" fontId="13" fillId="0" borderId="1" xfId="49" applyNumberFormat="1" applyFont="1" applyBorder="1" applyAlignment="1">
      <alignment horizontal="center" vertical="center" wrapText="1"/>
    </xf>
    <xf numFmtId="49" fontId="13" fillId="0" borderId="1" xfId="49" applyNumberFormat="1" applyFont="1" applyBorder="1" applyAlignment="1">
      <alignment horizontal="center" vertical="center" wrapText="1"/>
    </xf>
    <xf numFmtId="185" fontId="13" fillId="0" borderId="1" xfId="49" applyNumberFormat="1" applyFont="1" applyBorder="1" applyAlignment="1">
      <alignment vertical="center" wrapText="1"/>
    </xf>
    <xf numFmtId="185" fontId="8" fillId="0" borderId="0" xfId="50" applyNumberFormat="1" applyFont="1" applyAlignment="1">
      <alignment vertical="center"/>
    </xf>
    <xf numFmtId="0" fontId="13" fillId="2" borderId="0" xfId="50" applyFont="1" applyFill="1" applyAlignment="1">
      <alignment horizontal="center" vertical="center" wrapText="1"/>
    </xf>
    <xf numFmtId="0" fontId="13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3" fillId="0" borderId="1" xfId="1" applyFont="1" applyFill="1" applyBorder="1" applyAlignment="1">
      <alignment vertical="center" wrapText="1"/>
    </xf>
    <xf numFmtId="186" fontId="8" fillId="0" borderId="0" xfId="50" applyNumberFormat="1" applyFont="1" applyAlignment="1">
      <alignment vertical="center"/>
    </xf>
    <xf numFmtId="182" fontId="8" fillId="0" borderId="0" xfId="50" applyNumberFormat="1" applyFont="1" applyAlignment="1">
      <alignment vertical="center"/>
    </xf>
    <xf numFmtId="187" fontId="8" fillId="0" borderId="0" xfId="50" applyNumberFormat="1" applyFont="1" applyAlignment="1">
      <alignment vertical="center"/>
    </xf>
    <xf numFmtId="188" fontId="13" fillId="0" borderId="1" xfId="1" applyNumberFormat="1" applyFont="1" applyFill="1" applyBorder="1" applyAlignment="1">
      <alignment vertical="center" wrapText="1"/>
    </xf>
    <xf numFmtId="189" fontId="15" fillId="0" borderId="0" xfId="50" applyNumberFormat="1" applyFont="1" applyAlignment="1">
      <alignment vertical="center"/>
    </xf>
    <xf numFmtId="10" fontId="8" fillId="0" borderId="0" xfId="3" applyNumberFormat="1" applyFont="1" applyFill="1" applyAlignment="1">
      <alignment vertical="center"/>
    </xf>
    <xf numFmtId="0" fontId="13" fillId="2" borderId="0" xfId="49" applyFont="1" applyFill="1" applyAlignment="1">
      <alignment horizontal="right" vertical="center"/>
    </xf>
    <xf numFmtId="182" fontId="15" fillId="0" borderId="0" xfId="49" applyNumberFormat="1" applyFont="1" applyAlignment="1">
      <alignment horizontal="left" vertical="center"/>
    </xf>
    <xf numFmtId="0" fontId="8" fillId="0" borderId="0" xfId="49" applyFont="1" applyAlignment="1">
      <alignment horizontal="left" vertical="center"/>
    </xf>
    <xf numFmtId="182" fontId="15" fillId="0" borderId="0" xfId="50" applyNumberFormat="1" applyFont="1" applyAlignment="1">
      <alignment vertical="center"/>
    </xf>
    <xf numFmtId="180" fontId="8" fillId="0" borderId="0" xfId="50" applyNumberFormat="1" applyFont="1" applyAlignment="1">
      <alignment vertical="center"/>
    </xf>
    <xf numFmtId="176" fontId="13" fillId="0" borderId="1" xfId="1" applyFont="1" applyFill="1" applyBorder="1" applyAlignment="1">
      <alignment horizontal="center" vertical="center" wrapText="1"/>
    </xf>
    <xf numFmtId="188" fontId="13" fillId="0" borderId="1" xfId="1" applyNumberFormat="1" applyFont="1" applyFill="1" applyBorder="1" applyAlignment="1">
      <alignment horizontal="center" vertical="center" wrapText="1"/>
    </xf>
    <xf numFmtId="0" fontId="15" fillId="0" borderId="0" xfId="50" applyFont="1" applyAlignment="1">
      <alignment vertical="center"/>
    </xf>
    <xf numFmtId="176" fontId="14" fillId="0" borderId="1" xfId="1" applyFont="1" applyFill="1" applyBorder="1" applyAlignment="1">
      <alignment horizontal="center" vertical="center" wrapText="1"/>
    </xf>
    <xf numFmtId="190" fontId="8" fillId="0" borderId="0" xfId="50" applyNumberFormat="1" applyFont="1" applyAlignment="1">
      <alignment vertical="center"/>
    </xf>
    <xf numFmtId="0" fontId="13" fillId="0" borderId="0" xfId="49" applyFont="1" applyAlignment="1">
      <alignment horizontal="left" vertical="center"/>
    </xf>
    <xf numFmtId="189" fontId="8" fillId="0" borderId="0" xfId="50" applyNumberFormat="1" applyFont="1" applyAlignment="1">
      <alignment vertical="center"/>
    </xf>
    <xf numFmtId="2" fontId="13" fillId="2" borderId="0" xfId="50" applyNumberFormat="1" applyFont="1" applyFill="1" applyAlignment="1">
      <alignment horizontal="center" vertical="center"/>
    </xf>
    <xf numFmtId="176" fontId="13" fillId="2" borderId="0" xfId="1" applyFont="1" applyFill="1" applyAlignment="1">
      <alignment horizontal="center" vertical="center"/>
    </xf>
    <xf numFmtId="191" fontId="13" fillId="2" borderId="0" xfId="1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zoomScale="90" zoomScaleNormal="90" topLeftCell="A4" workbookViewId="0">
      <selection activeCell="G29" sqref="G29"/>
    </sheetView>
  </sheetViews>
  <sheetFormatPr defaultColWidth="9" defaultRowHeight="15"/>
  <cols>
    <col min="1" max="1" width="10.8857142857143" customWidth="1"/>
    <col min="2" max="2" width="101.438095238095" customWidth="1"/>
    <col min="3" max="3" width="35" customWidth="1"/>
    <col min="4" max="4" width="15.4380952380952" customWidth="1"/>
    <col min="6" max="6" width="10" customWidth="1"/>
    <col min="9" max="9" width="13.3333333333333" customWidth="1"/>
  </cols>
  <sheetData>
    <row r="1" ht="15.75" customHeight="1" spans="1:3">
      <c r="A1" s="30"/>
      <c r="B1" s="30"/>
      <c r="C1" s="30"/>
    </row>
    <row r="2" ht="15.75" customHeight="1" spans="1:3">
      <c r="A2" s="31"/>
      <c r="B2" s="31"/>
      <c r="C2" s="31"/>
    </row>
    <row r="3" ht="15.75" customHeight="1" spans="1:3">
      <c r="A3" s="34"/>
      <c r="B3" s="34"/>
      <c r="C3" s="34"/>
    </row>
    <row r="4" ht="15.75" customHeight="1" spans="1:3">
      <c r="A4" s="31"/>
      <c r="B4" s="31"/>
      <c r="C4" s="31"/>
    </row>
    <row r="5" ht="15.75" customHeight="1" spans="1:3">
      <c r="A5" s="31"/>
      <c r="B5" s="31"/>
      <c r="C5" s="31"/>
    </row>
    <row r="6" ht="15.75" customHeight="1" spans="1:3">
      <c r="A6" s="31"/>
      <c r="B6" s="31"/>
      <c r="C6" s="61"/>
    </row>
    <row r="7" ht="15.75" customHeight="1" spans="1:3">
      <c r="A7" s="31"/>
      <c r="B7" s="31"/>
      <c r="C7" s="31"/>
    </row>
    <row r="8" ht="15.75" customHeight="1" spans="1:3">
      <c r="A8" s="34"/>
      <c r="B8" s="34"/>
      <c r="C8" s="34"/>
    </row>
    <row r="9" ht="15.75" customHeight="1" spans="1:3">
      <c r="A9" s="31"/>
      <c r="B9" s="31"/>
      <c r="C9" s="31"/>
    </row>
    <row r="10" ht="15.75" customHeight="1" spans="1:3">
      <c r="A10" s="31"/>
      <c r="B10" s="31"/>
      <c r="C10" s="31"/>
    </row>
    <row r="11" ht="15.75" customHeight="1" spans="1:3">
      <c r="A11" s="31"/>
      <c r="B11" s="31"/>
      <c r="C11" s="31"/>
    </row>
    <row r="12" ht="15.75" customHeight="1" spans="1:3">
      <c r="A12" s="35" t="s">
        <v>0</v>
      </c>
      <c r="B12" s="35"/>
      <c r="C12" s="35"/>
    </row>
    <row r="13" ht="15.75" customHeight="1" spans="1:3">
      <c r="A13" s="31"/>
      <c r="B13" s="31"/>
      <c r="C13" s="31"/>
    </row>
    <row r="14" ht="15.75" customHeight="1" spans="1:3">
      <c r="A14" s="31"/>
      <c r="B14" s="31"/>
      <c r="C14" s="31"/>
    </row>
    <row r="15" ht="15.75" customHeight="1" spans="1:3">
      <c r="A15" s="31"/>
      <c r="B15" s="31"/>
      <c r="C15" s="31"/>
    </row>
    <row r="16" ht="20.25" customHeight="1" spans="1:3">
      <c r="A16" s="62" t="s">
        <v>1</v>
      </c>
      <c r="B16" s="62"/>
      <c r="C16" s="62"/>
    </row>
    <row r="17" ht="15.75" customHeight="1" spans="1:3">
      <c r="A17" s="63" t="s">
        <v>2</v>
      </c>
      <c r="B17" s="63"/>
      <c r="C17" s="63"/>
    </row>
    <row r="18" ht="15.75" customHeight="1" spans="1:3">
      <c r="A18" s="31"/>
      <c r="B18" s="31"/>
      <c r="C18" s="31"/>
    </row>
    <row r="19" ht="72" customHeight="1" spans="1:6">
      <c r="A19" s="33" t="s">
        <v>3</v>
      </c>
      <c r="B19" s="33"/>
      <c r="C19" s="33"/>
      <c r="F19" s="64">
        <f>D19/C46</f>
        <v>0</v>
      </c>
    </row>
    <row r="20" ht="15.75" customHeight="1" spans="1:3">
      <c r="A20" s="63" t="s">
        <v>4</v>
      </c>
      <c r="B20" s="63"/>
      <c r="C20" s="63"/>
    </row>
    <row r="21" ht="15.75" customHeight="1" spans="1:3">
      <c r="A21" s="31"/>
      <c r="B21" s="31"/>
      <c r="C21" s="31"/>
    </row>
    <row r="22" ht="15.75" customHeight="1" spans="1:3">
      <c r="A22" s="31"/>
      <c r="B22" s="31"/>
      <c r="C22" s="31"/>
    </row>
    <row r="23" ht="47.25" customHeight="1" spans="1:9">
      <c r="A23" s="65" t="s">
        <v>5</v>
      </c>
      <c r="B23" s="65" t="s">
        <v>6</v>
      </c>
      <c r="C23" s="65" t="s">
        <v>7</v>
      </c>
      <c r="D23" s="66"/>
      <c r="E23" s="66"/>
      <c r="F23" s="66"/>
      <c r="G23" s="67"/>
      <c r="H23" s="67"/>
      <c r="I23" s="67"/>
    </row>
    <row r="24" ht="15.75" customHeight="1" spans="1:9">
      <c r="A24" s="65">
        <v>1</v>
      </c>
      <c r="B24" s="65">
        <v>2</v>
      </c>
      <c r="C24" s="65">
        <v>3</v>
      </c>
      <c r="D24" s="66"/>
      <c r="E24" s="66"/>
      <c r="F24" s="66"/>
      <c r="G24" s="67"/>
      <c r="H24" s="67"/>
      <c r="I24" s="67"/>
    </row>
    <row r="25" ht="15.75" customHeight="1" spans="1:9">
      <c r="A25" s="68" t="s">
        <v>8</v>
      </c>
      <c r="B25" s="69"/>
      <c r="C25" s="70"/>
      <c r="D25" s="66"/>
      <c r="E25" s="66"/>
      <c r="F25" s="66"/>
      <c r="G25" s="67"/>
      <c r="H25" s="67"/>
      <c r="I25" s="67"/>
    </row>
    <row r="26" ht="15.75" customHeight="1" spans="1:9">
      <c r="A26" s="65">
        <v>1</v>
      </c>
      <c r="B26" s="71" t="s">
        <v>9</v>
      </c>
      <c r="C26" s="72"/>
      <c r="D26" s="66"/>
      <c r="E26" s="66"/>
      <c r="F26" s="66"/>
      <c r="G26" s="67"/>
      <c r="H26" s="67" t="s">
        <v>10</v>
      </c>
      <c r="I26" s="67"/>
    </row>
    <row r="27" ht="15.75" customHeight="1" spans="1:9">
      <c r="A27" s="73" t="s">
        <v>11</v>
      </c>
      <c r="B27" s="71" t="s">
        <v>12</v>
      </c>
      <c r="C27" s="74">
        <v>0</v>
      </c>
      <c r="D27" s="75"/>
      <c r="E27" s="75"/>
      <c r="F27" s="75"/>
      <c r="G27" s="76" t="s">
        <v>13</v>
      </c>
      <c r="H27" s="76" t="s">
        <v>14</v>
      </c>
      <c r="I27" s="76" t="s">
        <v>15</v>
      </c>
    </row>
    <row r="28" ht="15.75" customHeight="1" spans="1:9">
      <c r="A28" s="73" t="s">
        <v>16</v>
      </c>
      <c r="B28" s="71" t="s">
        <v>17</v>
      </c>
      <c r="C28" s="74">
        <v>0</v>
      </c>
      <c r="D28" s="75"/>
      <c r="E28" s="75"/>
      <c r="F28" s="75"/>
      <c r="G28" s="77">
        <v>2019</v>
      </c>
      <c r="H28" s="78">
        <v>106.826398641827</v>
      </c>
      <c r="I28" s="98"/>
    </row>
    <row r="29" ht="15.75" customHeight="1" spans="1:9">
      <c r="A29" s="73" t="s">
        <v>18</v>
      </c>
      <c r="B29" s="71" t="s">
        <v>19</v>
      </c>
      <c r="C29" s="79">
        <v>0</v>
      </c>
      <c r="D29" s="75"/>
      <c r="E29" s="75"/>
      <c r="F29" s="75"/>
      <c r="G29" s="77">
        <v>2020</v>
      </c>
      <c r="H29" s="78">
        <v>105.561885224957</v>
      </c>
      <c r="I29" s="98"/>
    </row>
    <row r="30" ht="15.75" customHeight="1" spans="1:9">
      <c r="A30" s="65">
        <v>2</v>
      </c>
      <c r="B30" s="71" t="s">
        <v>20</v>
      </c>
      <c r="C30" s="79">
        <f>C27+C28+C29</f>
        <v>0</v>
      </c>
      <c r="D30" s="80"/>
      <c r="E30" s="81"/>
      <c r="F30" s="82"/>
      <c r="G30" s="77">
        <v>2021</v>
      </c>
      <c r="H30" s="78">
        <v>104.9354</v>
      </c>
      <c r="I30" s="98"/>
    </row>
    <row r="31" ht="15.75" customHeight="1" spans="1:9">
      <c r="A31" s="73" t="s">
        <v>21</v>
      </c>
      <c r="B31" s="71" t="s">
        <v>22</v>
      </c>
      <c r="C31" s="79">
        <f>C30-ROUND(C30/1.2,5)</f>
        <v>0</v>
      </c>
      <c r="D31" s="75"/>
      <c r="E31" s="81"/>
      <c r="F31" s="75"/>
      <c r="G31" s="77">
        <v>2022</v>
      </c>
      <c r="H31" s="78">
        <v>114.631427330594</v>
      </c>
      <c r="I31" s="99"/>
    </row>
    <row r="32" ht="15.75" spans="1:9">
      <c r="A32" s="65">
        <v>3</v>
      </c>
      <c r="B32" s="71" t="s">
        <v>23</v>
      </c>
      <c r="C32" s="83">
        <f>C30*I36</f>
        <v>0</v>
      </c>
      <c r="D32" s="75"/>
      <c r="E32" s="84">
        <f>D32-C32</f>
        <v>0</v>
      </c>
      <c r="F32" s="85"/>
      <c r="G32" s="86">
        <v>2023</v>
      </c>
      <c r="H32" s="78">
        <v>109.096466260827</v>
      </c>
      <c r="I32" s="99"/>
    </row>
    <row r="33" ht="15.75" spans="1:9">
      <c r="A33" s="65"/>
      <c r="B33" s="71" t="s">
        <v>24</v>
      </c>
      <c r="C33" s="79">
        <v>0.86</v>
      </c>
      <c r="D33" s="75"/>
      <c r="E33" s="84"/>
      <c r="F33" s="85"/>
      <c r="G33" s="86"/>
      <c r="H33" s="78"/>
      <c r="I33" s="99"/>
    </row>
    <row r="34" ht="15.75" spans="1:9">
      <c r="A34" s="65"/>
      <c r="B34" s="71" t="s">
        <v>25</v>
      </c>
      <c r="C34" s="83">
        <f>C32*C33</f>
        <v>0</v>
      </c>
      <c r="D34" s="75"/>
      <c r="E34" s="84"/>
      <c r="F34" s="85"/>
      <c r="G34" s="86"/>
      <c r="H34" s="78"/>
      <c r="I34" s="99"/>
    </row>
    <row r="35" ht="15.75" spans="1:9">
      <c r="A35" s="68" t="s">
        <v>26</v>
      </c>
      <c r="B35" s="69"/>
      <c r="C35" s="70"/>
      <c r="D35" s="66"/>
      <c r="E35" s="87"/>
      <c r="F35" s="88"/>
      <c r="G35" s="77">
        <v>2024</v>
      </c>
      <c r="H35" s="78">
        <v>109.113503262205</v>
      </c>
      <c r="I35" s="99"/>
    </row>
    <row r="36" ht="15.75" spans="1:9">
      <c r="A36" s="65">
        <v>1</v>
      </c>
      <c r="B36" s="71" t="s">
        <v>9</v>
      </c>
      <c r="C36" s="72"/>
      <c r="D36" s="66"/>
      <c r="E36" s="89"/>
      <c r="F36" s="90"/>
      <c r="G36" s="77">
        <v>2025</v>
      </c>
      <c r="H36" s="78">
        <v>107.816317063964</v>
      </c>
      <c r="I36" s="100">
        <f>(H36+100)/200</f>
        <v>1.03908158531982</v>
      </c>
    </row>
    <row r="37" ht="15.75" spans="1:9">
      <c r="A37" s="73" t="s">
        <v>11</v>
      </c>
      <c r="B37" s="71" t="s">
        <v>12</v>
      </c>
      <c r="C37" s="91">
        <f>ССР!D74+ССР!E74</f>
        <v>7514.5923529879</v>
      </c>
      <c r="D37" s="75"/>
      <c r="E37" s="89"/>
      <c r="F37" s="75"/>
      <c r="G37" s="77">
        <v>2026</v>
      </c>
      <c r="H37" s="78">
        <v>105.262896868962</v>
      </c>
      <c r="I37" s="100">
        <f>(H37+100)/200*H36/100</f>
        <v>1.10653447851459</v>
      </c>
    </row>
    <row r="38" ht="15.75" spans="1:9">
      <c r="A38" s="73" t="s">
        <v>16</v>
      </c>
      <c r="B38" s="71" t="s">
        <v>17</v>
      </c>
      <c r="C38" s="91">
        <f>ССР!F74</f>
        <v>0</v>
      </c>
      <c r="D38" s="75"/>
      <c r="E38" s="89"/>
      <c r="F38" s="75"/>
      <c r="G38" s="77">
        <v>2027</v>
      </c>
      <c r="H38" s="78">
        <v>104.420897989339</v>
      </c>
      <c r="I38" s="100">
        <f>(H38+100)/200*H37/100*H36/100</f>
        <v>1.15999229993523</v>
      </c>
    </row>
    <row r="39" ht="15.75" spans="1:9">
      <c r="A39" s="73" t="s">
        <v>18</v>
      </c>
      <c r="B39" s="71" t="s">
        <v>19</v>
      </c>
      <c r="C39" s="91">
        <f>ССР!G74</f>
        <v>831.983172210527</v>
      </c>
      <c r="D39" s="75"/>
      <c r="E39" s="89"/>
      <c r="F39" s="75"/>
      <c r="G39" s="77">
        <v>2028</v>
      </c>
      <c r="H39" s="78">
        <v>104.420897989339</v>
      </c>
      <c r="I39" s="100">
        <f>(H39+100)/200*H38/100*H37/100*H36/100</f>
        <v>1.21127437619956</v>
      </c>
    </row>
    <row r="40" ht="15.75" spans="1:9">
      <c r="A40" s="65">
        <v>2</v>
      </c>
      <c r="B40" s="71" t="s">
        <v>20</v>
      </c>
      <c r="C40" s="91">
        <f>C37+C38+C39</f>
        <v>8346.57552519843</v>
      </c>
      <c r="D40" s="80"/>
      <c r="E40" s="84"/>
      <c r="F40" s="85"/>
      <c r="G40" s="77">
        <v>2029</v>
      </c>
      <c r="H40" s="78">
        <v>104.420897989339</v>
      </c>
      <c r="I40" s="100">
        <f>(H40+100)/200*H39/100*H38/100*H37/100*H36/100</f>
        <v>1.26482358074235</v>
      </c>
    </row>
    <row r="41" ht="15.75" spans="1:9">
      <c r="A41" s="73" t="s">
        <v>21</v>
      </c>
      <c r="B41" s="71" t="s">
        <v>22</v>
      </c>
      <c r="C41" s="79">
        <f>C40-ROUND(C40/1.2,5)</f>
        <v>1391.09592519843</v>
      </c>
      <c r="D41" s="75"/>
      <c r="E41" s="89"/>
      <c r="F41" s="75"/>
      <c r="G41" s="66"/>
      <c r="H41" s="66"/>
      <c r="I41" s="66"/>
    </row>
    <row r="42" ht="15.75" spans="1:9">
      <c r="A42" s="65">
        <v>3</v>
      </c>
      <c r="B42" s="71" t="s">
        <v>23</v>
      </c>
      <c r="C42" s="92">
        <f>C40*I37</f>
        <v>9235.77359615806</v>
      </c>
      <c r="D42" s="75"/>
      <c r="E42" s="84">
        <f>D42-C42</f>
        <v>-9235.77359615806</v>
      </c>
      <c r="F42" s="85"/>
      <c r="G42" s="66"/>
      <c r="H42" s="66"/>
      <c r="I42" s="66"/>
    </row>
    <row r="43" ht="15.75" spans="1:9">
      <c r="A43" s="65"/>
      <c r="B43" s="71" t="s">
        <v>24</v>
      </c>
      <c r="C43" s="79">
        <v>0.86</v>
      </c>
      <c r="D43" s="75"/>
      <c r="E43" s="84"/>
      <c r="F43" s="85"/>
      <c r="G43" s="66"/>
      <c r="H43" s="66"/>
      <c r="I43" s="66"/>
    </row>
    <row r="44" ht="15.75" spans="1:9">
      <c r="A44" s="65"/>
      <c r="B44" s="71" t="s">
        <v>25</v>
      </c>
      <c r="C44" s="83">
        <f>C42*C43</f>
        <v>7942.76529269593</v>
      </c>
      <c r="D44" s="75"/>
      <c r="E44" s="84"/>
      <c r="F44" s="85"/>
      <c r="G44" s="66"/>
      <c r="H44" s="66"/>
      <c r="I44" s="66"/>
    </row>
    <row r="45" ht="15.75" spans="1:9">
      <c r="A45" s="65"/>
      <c r="B45" s="71"/>
      <c r="C45" s="91"/>
      <c r="D45" s="75"/>
      <c r="E45" s="93"/>
      <c r="F45" s="75"/>
      <c r="G45" s="66"/>
      <c r="H45" s="66"/>
      <c r="I45" s="66"/>
    </row>
    <row r="46" ht="15.75" spans="1:9">
      <c r="A46" s="65"/>
      <c r="B46" s="71" t="s">
        <v>27</v>
      </c>
      <c r="C46" s="94">
        <f>C34+C44</f>
        <v>7942.76529269593</v>
      </c>
      <c r="D46" s="75"/>
      <c r="E46" s="84">
        <f>D46-C46</f>
        <v>-7942.76529269593</v>
      </c>
      <c r="F46" s="85"/>
      <c r="G46" s="66"/>
      <c r="H46" s="66"/>
      <c r="I46" s="95"/>
    </row>
    <row r="47" ht="15.75" spans="1:9">
      <c r="A47" s="67"/>
      <c r="B47" s="67"/>
      <c r="C47" s="67"/>
      <c r="D47" s="95"/>
      <c r="E47" s="66"/>
      <c r="F47" s="90"/>
      <c r="G47" s="66"/>
      <c r="H47" s="66"/>
      <c r="I47" s="66"/>
    </row>
    <row r="48" ht="15.75" spans="1:9">
      <c r="A48" s="96" t="s">
        <v>28</v>
      </c>
      <c r="B48" s="67"/>
      <c r="C48" s="67"/>
      <c r="D48" s="66"/>
      <c r="E48" s="97"/>
      <c r="F48" s="66"/>
      <c r="G48" s="66"/>
      <c r="H48" s="66"/>
      <c r="I48" s="66"/>
    </row>
  </sheetData>
  <mergeCells count="7">
    <mergeCell ref="A12:C12"/>
    <mergeCell ref="A16:C16"/>
    <mergeCell ref="A17:C17"/>
    <mergeCell ref="A19:C19"/>
    <mergeCell ref="A20:C20"/>
    <mergeCell ref="A25:C25"/>
    <mergeCell ref="A35:C35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99</v>
      </c>
    </row>
    <row r="2" ht="45.75" customHeight="1" spans="1:8">
      <c r="A2" s="31"/>
      <c r="B2" s="31" t="s">
        <v>100</v>
      </c>
      <c r="C2" s="33" t="s">
        <v>30</v>
      </c>
      <c r="D2" s="33"/>
      <c r="E2" s="33"/>
      <c r="F2" s="33"/>
      <c r="G2" s="33"/>
      <c r="H2" s="33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5"/>
      <c r="B5" s="35"/>
      <c r="C5" s="35"/>
      <c r="D5" s="30" t="s">
        <v>101</v>
      </c>
      <c r="E5" s="36"/>
      <c r="F5" s="35"/>
      <c r="G5" s="35"/>
      <c r="H5" s="35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102</v>
      </c>
      <c r="C7" s="37" t="s">
        <v>103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8"/>
      <c r="J9" s="27"/>
    </row>
    <row r="10" ht="23.25" customHeight="1" spans="1:10">
      <c r="A10" s="3" t="s">
        <v>5</v>
      </c>
      <c r="B10" s="3" t="s">
        <v>32</v>
      </c>
      <c r="C10" s="3" t="s">
        <v>104</v>
      </c>
      <c r="D10" s="39" t="s">
        <v>34</v>
      </c>
      <c r="E10" s="40"/>
      <c r="F10" s="40"/>
      <c r="G10" s="40"/>
      <c r="H10" s="41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2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3" t="s">
        <v>105</v>
      </c>
      <c r="C13" s="4" t="s">
        <v>46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J13" s="27"/>
    </row>
    <row r="14" spans="1:9">
      <c r="A14" s="3"/>
      <c r="B14" s="45"/>
      <c r="C14" s="45" t="s">
        <v>106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6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topLeftCell="A2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99</v>
      </c>
    </row>
    <row r="2" ht="45.75" customHeight="1" spans="1:8">
      <c r="A2" s="31"/>
      <c r="B2" s="31" t="s">
        <v>100</v>
      </c>
      <c r="C2" s="32" t="s">
        <v>30</v>
      </c>
      <c r="D2" s="33"/>
      <c r="E2" s="33"/>
      <c r="F2" s="33"/>
      <c r="G2" s="33"/>
      <c r="H2" s="33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5"/>
      <c r="B5" s="35"/>
      <c r="C5" s="35"/>
      <c r="D5" s="30" t="s">
        <v>111</v>
      </c>
      <c r="E5" s="36"/>
      <c r="F5" s="35"/>
      <c r="G5" s="35"/>
      <c r="H5" s="35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102</v>
      </c>
      <c r="C7" s="37" t="s">
        <v>112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8"/>
      <c r="J9" s="27"/>
    </row>
    <row r="10" ht="23.25" customHeight="1" spans="1:10">
      <c r="A10" s="3" t="s">
        <v>5</v>
      </c>
      <c r="B10" s="3" t="s">
        <v>32</v>
      </c>
      <c r="C10" s="3" t="s">
        <v>104</v>
      </c>
      <c r="D10" s="39" t="s">
        <v>34</v>
      </c>
      <c r="E10" s="40"/>
      <c r="F10" s="40"/>
      <c r="G10" s="40"/>
      <c r="H10" s="41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2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3" t="s">
        <v>113</v>
      </c>
      <c r="C13" s="4" t="s">
        <v>112</v>
      </c>
      <c r="D13" s="44">
        <v>0</v>
      </c>
      <c r="E13" s="44">
        <v>0</v>
      </c>
      <c r="F13" s="44">
        <v>0</v>
      </c>
      <c r="G13" s="44">
        <v>1.271564632478</v>
      </c>
      <c r="H13" s="44">
        <v>1.271564632478</v>
      </c>
      <c r="J13" s="27"/>
    </row>
    <row r="14" spans="1:9">
      <c r="A14" s="3"/>
      <c r="B14" s="45"/>
      <c r="C14" s="45" t="s">
        <v>106</v>
      </c>
      <c r="D14" s="44">
        <v>0</v>
      </c>
      <c r="E14" s="44">
        <v>0</v>
      </c>
      <c r="F14" s="44">
        <v>0</v>
      </c>
      <c r="G14" s="44">
        <v>1.271564632478</v>
      </c>
      <c r="H14" s="44">
        <v>1.271564632478</v>
      </c>
      <c r="I14" s="46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5"/>
  <sheetViews>
    <sheetView tabSelected="1" zoomScale="70" zoomScaleNormal="70" topLeftCell="A67" workbookViewId="0">
      <selection activeCell="H21" sqref="H21"/>
    </sheetView>
  </sheetViews>
  <sheetFormatPr defaultColWidth="8.82857142857143" defaultRowHeight="18.75" outlineLevelCol="7"/>
  <cols>
    <col min="1" max="1" width="18" style="8" customWidth="1"/>
    <col min="2" max="2" width="92.6666666666667" style="9" customWidth="1"/>
    <col min="3" max="3" width="30" style="9" customWidth="1"/>
    <col min="4" max="4" width="15.6666666666667" style="10" customWidth="1"/>
    <col min="5" max="6" width="14.3333333333333" style="10" customWidth="1"/>
    <col min="7" max="7" width="20.1619047619048" style="10" customWidth="1"/>
    <col min="8" max="8" width="136.333333333333" style="9" customWidth="1"/>
    <col min="10" max="10" width="19.5047619047619" customWidth="1"/>
  </cols>
  <sheetData>
    <row r="1" customFormat="1" ht="76" customHeight="1" spans="1:8">
      <c r="A1" s="11" t="s">
        <v>121</v>
      </c>
      <c r="B1" s="11" t="s">
        <v>122</v>
      </c>
      <c r="C1" s="11" t="s">
        <v>123</v>
      </c>
      <c r="D1" s="11" t="s">
        <v>124</v>
      </c>
      <c r="E1" s="11" t="s">
        <v>125</v>
      </c>
      <c r="F1" s="11" t="s">
        <v>126</v>
      </c>
      <c r="G1" s="11" t="s">
        <v>127</v>
      </c>
      <c r="H1" s="11" t="s">
        <v>128</v>
      </c>
    </row>
    <row r="2" customFormat="1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customFormat="1" ht="25.5" spans="1:8">
      <c r="A3" s="12" t="s">
        <v>103</v>
      </c>
      <c r="B3" s="13"/>
      <c r="C3" s="14"/>
      <c r="D3" s="15">
        <v>4195.7647058824</v>
      </c>
      <c r="E3" s="16"/>
      <c r="F3" s="16"/>
      <c r="G3" s="16"/>
      <c r="H3" s="17"/>
    </row>
    <row r="4" customFormat="1" spans="1:8">
      <c r="A4" s="11" t="s">
        <v>129</v>
      </c>
      <c r="B4" s="18" t="s">
        <v>130</v>
      </c>
      <c r="C4" s="14"/>
      <c r="D4" s="15">
        <v>3937.4117647059</v>
      </c>
      <c r="E4" s="16"/>
      <c r="F4" s="16"/>
      <c r="G4" s="16"/>
      <c r="H4" s="17"/>
    </row>
    <row r="5" customFormat="1" spans="1:8">
      <c r="A5" s="11"/>
      <c r="B5" s="18" t="s">
        <v>131</v>
      </c>
      <c r="C5" s="11"/>
      <c r="D5" s="15">
        <v>258.35294117647</v>
      </c>
      <c r="E5" s="16"/>
      <c r="F5" s="16"/>
      <c r="G5" s="16"/>
      <c r="H5" s="19"/>
    </row>
    <row r="6" customFormat="1" spans="1:8">
      <c r="A6" s="19"/>
      <c r="B6" s="18" t="s">
        <v>132</v>
      </c>
      <c r="C6" s="11"/>
      <c r="D6" s="15">
        <v>0</v>
      </c>
      <c r="E6" s="16"/>
      <c r="F6" s="16"/>
      <c r="G6" s="16"/>
      <c r="H6" s="19"/>
    </row>
    <row r="7" customFormat="1" spans="1:8">
      <c r="A7" s="19"/>
      <c r="B7" s="18" t="s">
        <v>133</v>
      </c>
      <c r="C7" s="11"/>
      <c r="D7" s="15">
        <v>0</v>
      </c>
      <c r="E7" s="16"/>
      <c r="F7" s="16"/>
      <c r="G7" s="16"/>
      <c r="H7" s="19"/>
    </row>
    <row r="8" customFormat="1" spans="1:8">
      <c r="A8" s="20" t="s">
        <v>46</v>
      </c>
      <c r="B8" s="21"/>
      <c r="C8" s="11" t="s">
        <v>134</v>
      </c>
      <c r="D8" s="22">
        <v>4195.7647058824</v>
      </c>
      <c r="E8" s="16">
        <v>0.1</v>
      </c>
      <c r="F8" s="16" t="s">
        <v>135</v>
      </c>
      <c r="G8" s="22">
        <v>41957.647058824</v>
      </c>
      <c r="H8" s="19"/>
    </row>
    <row r="9" customFormat="1" spans="1:8">
      <c r="A9" s="23">
        <v>1</v>
      </c>
      <c r="B9" s="18" t="s">
        <v>130</v>
      </c>
      <c r="C9" s="11"/>
      <c r="D9" s="22">
        <v>3937.4117647059</v>
      </c>
      <c r="E9" s="16"/>
      <c r="F9" s="16"/>
      <c r="G9" s="16"/>
      <c r="H9" s="19" t="s">
        <v>136</v>
      </c>
    </row>
    <row r="10" customFormat="1" spans="1:8">
      <c r="A10" s="11"/>
      <c r="B10" s="18" t="s">
        <v>131</v>
      </c>
      <c r="C10" s="11"/>
      <c r="D10" s="22">
        <v>258.35294117647</v>
      </c>
      <c r="E10" s="16"/>
      <c r="F10" s="16"/>
      <c r="G10" s="16"/>
      <c r="H10" s="19"/>
    </row>
    <row r="11" customFormat="1" spans="1:8">
      <c r="A11" s="11"/>
      <c r="B11" s="18" t="s">
        <v>132</v>
      </c>
      <c r="C11" s="11"/>
      <c r="D11" s="22">
        <v>0</v>
      </c>
      <c r="E11" s="16"/>
      <c r="F11" s="16"/>
      <c r="G11" s="16"/>
      <c r="H11" s="19"/>
    </row>
    <row r="12" customFormat="1" spans="1:8">
      <c r="A12" s="11"/>
      <c r="B12" s="18" t="s">
        <v>133</v>
      </c>
      <c r="C12" s="11"/>
      <c r="D12" s="22">
        <v>0</v>
      </c>
      <c r="E12" s="16"/>
      <c r="F12" s="16"/>
      <c r="G12" s="16"/>
      <c r="H12" s="19"/>
    </row>
    <row r="13" customFormat="1" spans="1:8">
      <c r="A13" s="20" t="s">
        <v>46</v>
      </c>
      <c r="B13" s="21"/>
      <c r="C13" s="11" t="s">
        <v>137</v>
      </c>
      <c r="D13" s="22">
        <v>0</v>
      </c>
      <c r="E13" s="16">
        <v>2e-5</v>
      </c>
      <c r="F13" s="16" t="s">
        <v>138</v>
      </c>
      <c r="G13" s="22">
        <v>0</v>
      </c>
      <c r="H13" s="19"/>
    </row>
    <row r="14" customFormat="1" spans="1:8">
      <c r="A14" s="23">
        <v>2</v>
      </c>
      <c r="B14" s="18" t="s">
        <v>130</v>
      </c>
      <c r="C14" s="11"/>
      <c r="D14" s="22">
        <v>0</v>
      </c>
      <c r="E14" s="16"/>
      <c r="F14" s="16"/>
      <c r="G14" s="16"/>
      <c r="H14" s="19" t="s">
        <v>136</v>
      </c>
    </row>
    <row r="15" customFormat="1" spans="1:8">
      <c r="A15" s="11"/>
      <c r="B15" s="18" t="s">
        <v>131</v>
      </c>
      <c r="C15" s="11"/>
      <c r="D15" s="22">
        <v>0</v>
      </c>
      <c r="E15" s="16"/>
      <c r="F15" s="16"/>
      <c r="G15" s="16"/>
      <c r="H15" s="19"/>
    </row>
    <row r="16" customFormat="1" spans="1:8">
      <c r="A16" s="11"/>
      <c r="B16" s="18" t="s">
        <v>132</v>
      </c>
      <c r="C16" s="11"/>
      <c r="D16" s="22">
        <v>0</v>
      </c>
      <c r="E16" s="16"/>
      <c r="F16" s="16"/>
      <c r="G16" s="16"/>
      <c r="H16" s="19"/>
    </row>
    <row r="17" customFormat="1" spans="1:8">
      <c r="A17" s="11"/>
      <c r="B17" s="18" t="s">
        <v>133</v>
      </c>
      <c r="C17" s="11"/>
      <c r="D17" s="22">
        <v>0</v>
      </c>
      <c r="E17" s="16"/>
      <c r="F17" s="16"/>
      <c r="G17" s="16"/>
      <c r="H17" s="19"/>
    </row>
    <row r="18" customFormat="1" ht="25.5" spans="1:8">
      <c r="A18" s="24" t="s">
        <v>108</v>
      </c>
      <c r="B18" s="13"/>
      <c r="C18" s="11"/>
      <c r="D18" s="15">
        <v>53.503138308779</v>
      </c>
      <c r="E18" s="16"/>
      <c r="F18" s="16"/>
      <c r="G18" s="16"/>
      <c r="H18" s="19"/>
    </row>
    <row r="19" customFormat="1" spans="1:8">
      <c r="A19" s="11" t="s">
        <v>139</v>
      </c>
      <c r="B19" s="18" t="s">
        <v>130</v>
      </c>
      <c r="C19" s="11"/>
      <c r="D19" s="15">
        <v>0</v>
      </c>
      <c r="E19" s="16"/>
      <c r="F19" s="16"/>
      <c r="G19" s="16"/>
      <c r="H19" s="19"/>
    </row>
    <row r="20" customFormat="1" spans="1:8">
      <c r="A20" s="11"/>
      <c r="B20" s="18" t="s">
        <v>131</v>
      </c>
      <c r="C20" s="11"/>
      <c r="D20" s="15">
        <v>0</v>
      </c>
      <c r="E20" s="16"/>
      <c r="F20" s="16"/>
      <c r="G20" s="16"/>
      <c r="H20" s="19"/>
    </row>
    <row r="21" customFormat="1" spans="1:8">
      <c r="A21" s="11"/>
      <c r="B21" s="18" t="s">
        <v>132</v>
      </c>
      <c r="C21" s="11"/>
      <c r="D21" s="15">
        <v>0</v>
      </c>
      <c r="E21" s="16"/>
      <c r="F21" s="16"/>
      <c r="G21" s="16"/>
      <c r="H21" s="19"/>
    </row>
    <row r="22" customFormat="1" spans="1:8">
      <c r="A22" s="11"/>
      <c r="B22" s="18" t="s">
        <v>133</v>
      </c>
      <c r="C22" s="11"/>
      <c r="D22" s="15">
        <v>5.8382352941176</v>
      </c>
      <c r="E22" s="16"/>
      <c r="F22" s="16"/>
      <c r="G22" s="16"/>
      <c r="H22" s="19"/>
    </row>
    <row r="23" customFormat="1" spans="1:8">
      <c r="A23" s="20" t="s">
        <v>110</v>
      </c>
      <c r="B23" s="21"/>
      <c r="C23" s="11" t="s">
        <v>134</v>
      </c>
      <c r="D23" s="22">
        <v>5.8382352941176</v>
      </c>
      <c r="E23" s="16">
        <v>0.1</v>
      </c>
      <c r="F23" s="16" t="s">
        <v>135</v>
      </c>
      <c r="G23" s="22">
        <v>58.382352941176</v>
      </c>
      <c r="H23" s="19"/>
    </row>
    <row r="24" customFormat="1" spans="1:8">
      <c r="A24" s="23">
        <v>1</v>
      </c>
      <c r="B24" s="18" t="s">
        <v>130</v>
      </c>
      <c r="C24" s="11"/>
      <c r="D24" s="22">
        <v>0</v>
      </c>
      <c r="E24" s="16"/>
      <c r="F24" s="16"/>
      <c r="G24" s="16"/>
      <c r="H24" s="19" t="s">
        <v>136</v>
      </c>
    </row>
    <row r="25" customFormat="1" spans="1:8">
      <c r="A25" s="11"/>
      <c r="B25" s="18" t="s">
        <v>131</v>
      </c>
      <c r="C25" s="11"/>
      <c r="D25" s="22">
        <v>0</v>
      </c>
      <c r="E25" s="16"/>
      <c r="F25" s="16"/>
      <c r="G25" s="16"/>
      <c r="H25" s="19"/>
    </row>
    <row r="26" customFormat="1" spans="1:8">
      <c r="A26" s="11"/>
      <c r="B26" s="18" t="s">
        <v>132</v>
      </c>
      <c r="C26" s="11"/>
      <c r="D26" s="22">
        <v>0</v>
      </c>
      <c r="E26" s="16"/>
      <c r="F26" s="16"/>
      <c r="G26" s="16"/>
      <c r="H26" s="19"/>
    </row>
    <row r="27" customFormat="1" spans="1:8">
      <c r="A27" s="11"/>
      <c r="B27" s="18" t="s">
        <v>133</v>
      </c>
      <c r="C27" s="11"/>
      <c r="D27" s="22">
        <v>5.8382352941176</v>
      </c>
      <c r="E27" s="16"/>
      <c r="F27" s="16"/>
      <c r="G27" s="16"/>
      <c r="H27" s="19"/>
    </row>
    <row r="28" customFormat="1" spans="1:8">
      <c r="A28" s="11" t="s">
        <v>140</v>
      </c>
      <c r="B28" s="18" t="s">
        <v>130</v>
      </c>
      <c r="C28" s="11"/>
      <c r="D28" s="15">
        <v>0</v>
      </c>
      <c r="E28" s="16"/>
      <c r="F28" s="16"/>
      <c r="G28" s="16"/>
      <c r="H28" s="19"/>
    </row>
    <row r="29" customFormat="1" spans="1:8">
      <c r="A29" s="11"/>
      <c r="B29" s="18" t="s">
        <v>131</v>
      </c>
      <c r="C29" s="11"/>
      <c r="D29" s="15">
        <v>0</v>
      </c>
      <c r="E29" s="16"/>
      <c r="F29" s="16"/>
      <c r="G29" s="16"/>
      <c r="H29" s="19"/>
    </row>
    <row r="30" customFormat="1" spans="1:8">
      <c r="A30" s="11"/>
      <c r="B30" s="18" t="s">
        <v>132</v>
      </c>
      <c r="C30" s="11"/>
      <c r="D30" s="15">
        <v>0</v>
      </c>
      <c r="E30" s="16"/>
      <c r="F30" s="16"/>
      <c r="G30" s="16"/>
      <c r="H30" s="19"/>
    </row>
    <row r="31" customFormat="1" spans="1:8">
      <c r="A31" s="11"/>
      <c r="B31" s="18" t="s">
        <v>133</v>
      </c>
      <c r="C31" s="11"/>
      <c r="D31" s="15">
        <v>53.503138308779</v>
      </c>
      <c r="E31" s="16"/>
      <c r="F31" s="16"/>
      <c r="G31" s="16"/>
      <c r="H31" s="19"/>
    </row>
    <row r="32" customFormat="1" spans="1:8">
      <c r="A32" s="20" t="s">
        <v>108</v>
      </c>
      <c r="B32" s="21"/>
      <c r="C32" s="11" t="s">
        <v>141</v>
      </c>
      <c r="D32" s="22">
        <v>47.664903014662</v>
      </c>
      <c r="E32" s="16">
        <v>0.5</v>
      </c>
      <c r="F32" s="16" t="s">
        <v>135</v>
      </c>
      <c r="G32" s="22">
        <v>95.329806029323</v>
      </c>
      <c r="H32" s="19"/>
    </row>
    <row r="33" customFormat="1" spans="1:8">
      <c r="A33" s="23">
        <v>1</v>
      </c>
      <c r="B33" s="18" t="s">
        <v>130</v>
      </c>
      <c r="C33" s="11"/>
      <c r="D33" s="22">
        <v>0</v>
      </c>
      <c r="E33" s="16"/>
      <c r="F33" s="16"/>
      <c r="G33" s="16"/>
      <c r="H33" s="19" t="s">
        <v>115</v>
      </c>
    </row>
    <row r="34" customFormat="1" spans="1:8">
      <c r="A34" s="11"/>
      <c r="B34" s="18" t="s">
        <v>131</v>
      </c>
      <c r="C34" s="11"/>
      <c r="D34" s="22">
        <v>0</v>
      </c>
      <c r="E34" s="16"/>
      <c r="F34" s="16"/>
      <c r="G34" s="16"/>
      <c r="H34" s="19"/>
    </row>
    <row r="35" customFormat="1" spans="1:8">
      <c r="A35" s="11"/>
      <c r="B35" s="18" t="s">
        <v>132</v>
      </c>
      <c r="C35" s="11"/>
      <c r="D35" s="22">
        <v>0</v>
      </c>
      <c r="E35" s="16"/>
      <c r="F35" s="16"/>
      <c r="G35" s="16"/>
      <c r="H35" s="19"/>
    </row>
    <row r="36" customFormat="1" spans="1:8">
      <c r="A36" s="11"/>
      <c r="B36" s="18" t="s">
        <v>133</v>
      </c>
      <c r="C36" s="11"/>
      <c r="D36" s="22">
        <v>47.664903014662</v>
      </c>
      <c r="E36" s="16"/>
      <c r="F36" s="16"/>
      <c r="G36" s="16"/>
      <c r="H36" s="19"/>
    </row>
    <row r="37" customFormat="1" ht="25.5" spans="1:8">
      <c r="A37" s="24" t="s">
        <v>112</v>
      </c>
      <c r="B37" s="13"/>
      <c r="C37" s="11"/>
      <c r="D37" s="15">
        <v>395.58749705989</v>
      </c>
      <c r="E37" s="16"/>
      <c r="F37" s="16"/>
      <c r="G37" s="16"/>
      <c r="H37" s="19"/>
    </row>
    <row r="38" customFormat="1" spans="1:8">
      <c r="A38" s="11" t="s">
        <v>86</v>
      </c>
      <c r="B38" s="18" t="s">
        <v>130</v>
      </c>
      <c r="C38" s="11"/>
      <c r="D38" s="15">
        <v>0</v>
      </c>
      <c r="E38" s="16"/>
      <c r="F38" s="16"/>
      <c r="G38" s="16"/>
      <c r="H38" s="19"/>
    </row>
    <row r="39" customFormat="1" spans="1:8">
      <c r="A39" s="11"/>
      <c r="B39" s="18" t="s">
        <v>131</v>
      </c>
      <c r="C39" s="11"/>
      <c r="D39" s="15">
        <v>0</v>
      </c>
      <c r="E39" s="16"/>
      <c r="F39" s="16"/>
      <c r="G39" s="16"/>
      <c r="H39" s="19"/>
    </row>
    <row r="40" customFormat="1" spans="1:8">
      <c r="A40" s="11"/>
      <c r="B40" s="18" t="s">
        <v>132</v>
      </c>
      <c r="C40" s="11"/>
      <c r="D40" s="15">
        <v>0</v>
      </c>
      <c r="E40" s="16"/>
      <c r="F40" s="16"/>
      <c r="G40" s="16"/>
      <c r="H40" s="19"/>
    </row>
    <row r="41" customFormat="1" spans="1:8">
      <c r="A41" s="11"/>
      <c r="B41" s="18" t="s">
        <v>133</v>
      </c>
      <c r="C41" s="11"/>
      <c r="D41" s="15">
        <v>395.58749705989</v>
      </c>
      <c r="E41" s="16"/>
      <c r="F41" s="16"/>
      <c r="G41" s="16"/>
      <c r="H41" s="19"/>
    </row>
    <row r="42" customFormat="1" spans="1:8">
      <c r="A42" s="20" t="s">
        <v>112</v>
      </c>
      <c r="B42" s="21"/>
      <c r="C42" s="11" t="s">
        <v>134</v>
      </c>
      <c r="D42" s="22">
        <v>394.31593242741</v>
      </c>
      <c r="E42" s="16">
        <v>0.1</v>
      </c>
      <c r="F42" s="16" t="s">
        <v>135</v>
      </c>
      <c r="G42" s="22">
        <v>3943.1593242741</v>
      </c>
      <c r="H42" s="19"/>
    </row>
    <row r="43" customFormat="1" spans="1:8">
      <c r="A43" s="23">
        <v>1</v>
      </c>
      <c r="B43" s="18" t="s">
        <v>130</v>
      </c>
      <c r="C43" s="11"/>
      <c r="D43" s="22">
        <v>0</v>
      </c>
      <c r="E43" s="16"/>
      <c r="F43" s="16"/>
      <c r="G43" s="16"/>
      <c r="H43" s="19" t="s">
        <v>136</v>
      </c>
    </row>
    <row r="44" customFormat="1" spans="1:8">
      <c r="A44" s="11"/>
      <c r="B44" s="18" t="s">
        <v>131</v>
      </c>
      <c r="C44" s="11"/>
      <c r="D44" s="22">
        <v>0</v>
      </c>
      <c r="E44" s="16"/>
      <c r="F44" s="16"/>
      <c r="G44" s="16"/>
      <c r="H44" s="19"/>
    </row>
    <row r="45" customFormat="1" spans="1:8">
      <c r="A45" s="11"/>
      <c r="B45" s="18" t="s">
        <v>132</v>
      </c>
      <c r="C45" s="11"/>
      <c r="D45" s="22">
        <v>0</v>
      </c>
      <c r="E45" s="16"/>
      <c r="F45" s="16"/>
      <c r="G45" s="16"/>
      <c r="H45" s="19"/>
    </row>
    <row r="46" customFormat="1" spans="1:8">
      <c r="A46" s="11"/>
      <c r="B46" s="18" t="s">
        <v>133</v>
      </c>
      <c r="C46" s="11"/>
      <c r="D46" s="22">
        <v>394.31593242741</v>
      </c>
      <c r="E46" s="16"/>
      <c r="F46" s="16"/>
      <c r="G46" s="16"/>
      <c r="H46" s="19"/>
    </row>
    <row r="47" customFormat="1" spans="1:8">
      <c r="A47" s="20" t="s">
        <v>112</v>
      </c>
      <c r="B47" s="21"/>
      <c r="C47" s="11" t="s">
        <v>137</v>
      </c>
      <c r="D47" s="22">
        <v>1.271564632478</v>
      </c>
      <c r="E47" s="16">
        <v>2e-5</v>
      </c>
      <c r="F47" s="16" t="s">
        <v>138</v>
      </c>
      <c r="G47" s="22">
        <v>63578.231623901</v>
      </c>
      <c r="H47" s="19"/>
    </row>
    <row r="48" customFormat="1" spans="1:8">
      <c r="A48" s="23">
        <v>2</v>
      </c>
      <c r="B48" s="18" t="s">
        <v>130</v>
      </c>
      <c r="C48" s="11"/>
      <c r="D48" s="22">
        <v>0</v>
      </c>
      <c r="E48" s="16"/>
      <c r="F48" s="16"/>
      <c r="G48" s="16"/>
      <c r="H48" s="19" t="s">
        <v>136</v>
      </c>
    </row>
    <row r="49" customFormat="1" spans="1:8">
      <c r="A49" s="11"/>
      <c r="B49" s="18" t="s">
        <v>131</v>
      </c>
      <c r="C49" s="11"/>
      <c r="D49" s="22">
        <v>0</v>
      </c>
      <c r="E49" s="16"/>
      <c r="F49" s="16"/>
      <c r="G49" s="16"/>
      <c r="H49" s="19"/>
    </row>
    <row r="50" customFormat="1" spans="1:8">
      <c r="A50" s="11"/>
      <c r="B50" s="18" t="s">
        <v>132</v>
      </c>
      <c r="C50" s="11"/>
      <c r="D50" s="22">
        <v>0</v>
      </c>
      <c r="E50" s="16"/>
      <c r="F50" s="16"/>
      <c r="G50" s="16"/>
      <c r="H50" s="19"/>
    </row>
    <row r="51" customFormat="1" spans="1:8">
      <c r="A51" s="11"/>
      <c r="B51" s="18" t="s">
        <v>133</v>
      </c>
      <c r="C51" s="11"/>
      <c r="D51" s="22">
        <v>1.271564632478</v>
      </c>
      <c r="E51" s="16"/>
      <c r="F51" s="16"/>
      <c r="G51" s="16"/>
      <c r="H51" s="19"/>
    </row>
    <row r="52" customFormat="1" ht="25.5" spans="1:8">
      <c r="A52" s="24" t="s">
        <v>115</v>
      </c>
      <c r="B52" s="13"/>
      <c r="C52" s="11"/>
      <c r="D52" s="15">
        <v>1252.4364171439</v>
      </c>
      <c r="E52" s="16"/>
      <c r="F52" s="16"/>
      <c r="G52" s="16"/>
      <c r="H52" s="19"/>
    </row>
    <row r="53" customFormat="1" spans="1:8">
      <c r="A53" s="11" t="s">
        <v>142</v>
      </c>
      <c r="B53" s="18" t="s">
        <v>130</v>
      </c>
      <c r="C53" s="11"/>
      <c r="D53" s="15">
        <v>860.84458461827</v>
      </c>
      <c r="E53" s="16"/>
      <c r="F53" s="16"/>
      <c r="G53" s="16"/>
      <c r="H53" s="19"/>
    </row>
    <row r="54" customFormat="1" spans="1:8">
      <c r="A54" s="11"/>
      <c r="B54" s="18" t="s">
        <v>131</v>
      </c>
      <c r="C54" s="11"/>
      <c r="D54" s="15">
        <v>391.59183252562</v>
      </c>
      <c r="E54" s="16"/>
      <c r="F54" s="16"/>
      <c r="G54" s="16"/>
      <c r="H54" s="19"/>
    </row>
    <row r="55" customFormat="1" spans="1:8">
      <c r="A55" s="11"/>
      <c r="B55" s="18" t="s">
        <v>132</v>
      </c>
      <c r="C55" s="11"/>
      <c r="D55" s="15">
        <v>0</v>
      </c>
      <c r="E55" s="16"/>
      <c r="F55" s="16"/>
      <c r="G55" s="16"/>
      <c r="H55" s="19"/>
    </row>
    <row r="56" customFormat="1" spans="1:8">
      <c r="A56" s="11"/>
      <c r="B56" s="18" t="s">
        <v>133</v>
      </c>
      <c r="C56" s="11"/>
      <c r="D56" s="15">
        <v>0</v>
      </c>
      <c r="E56" s="16"/>
      <c r="F56" s="16"/>
      <c r="G56" s="16"/>
      <c r="H56" s="19"/>
    </row>
    <row r="57" customFormat="1" spans="1:8">
      <c r="A57" s="20" t="s">
        <v>46</v>
      </c>
      <c r="B57" s="21"/>
      <c r="C57" s="11" t="s">
        <v>141</v>
      </c>
      <c r="D57" s="22">
        <v>1252.4364171439</v>
      </c>
      <c r="E57" s="16">
        <v>0.5</v>
      </c>
      <c r="F57" s="16" t="s">
        <v>135</v>
      </c>
      <c r="G57" s="22">
        <v>2504.8728342878</v>
      </c>
      <c r="H57" s="19"/>
    </row>
    <row r="58" customFormat="1" spans="1:8">
      <c r="A58" s="23">
        <v>1</v>
      </c>
      <c r="B58" s="18" t="s">
        <v>130</v>
      </c>
      <c r="C58" s="11"/>
      <c r="D58" s="22">
        <v>860.84458461827</v>
      </c>
      <c r="E58" s="16"/>
      <c r="F58" s="16"/>
      <c r="G58" s="16"/>
      <c r="H58" s="19" t="s">
        <v>115</v>
      </c>
    </row>
    <row r="59" customFormat="1" spans="1:8">
      <c r="A59" s="11"/>
      <c r="B59" s="18" t="s">
        <v>131</v>
      </c>
      <c r="C59" s="11"/>
      <c r="D59" s="22">
        <v>391.59183252562</v>
      </c>
      <c r="E59" s="16"/>
      <c r="F59" s="16"/>
      <c r="G59" s="16"/>
      <c r="H59" s="19"/>
    </row>
    <row r="60" customFormat="1" spans="1:8">
      <c r="A60" s="11"/>
      <c r="B60" s="18" t="s">
        <v>132</v>
      </c>
      <c r="C60" s="11"/>
      <c r="D60" s="22">
        <v>0</v>
      </c>
      <c r="E60" s="16"/>
      <c r="F60" s="16"/>
      <c r="G60" s="16"/>
      <c r="H60" s="19"/>
    </row>
    <row r="61" customFormat="1" spans="1:8">
      <c r="A61" s="11"/>
      <c r="B61" s="18" t="s">
        <v>133</v>
      </c>
      <c r="C61" s="11"/>
      <c r="D61" s="22">
        <v>0</v>
      </c>
      <c r="E61" s="16"/>
      <c r="F61" s="16"/>
      <c r="G61" s="16"/>
      <c r="H61" s="19"/>
    </row>
    <row r="62" customFormat="1" ht="25.5" spans="1:8">
      <c r="A62" s="24" t="s">
        <v>58</v>
      </c>
      <c r="B62" s="13"/>
      <c r="C62" s="11"/>
      <c r="D62" s="15">
        <v>346.39235552897</v>
      </c>
      <c r="E62" s="16"/>
      <c r="F62" s="16"/>
      <c r="G62" s="16"/>
      <c r="H62" s="19"/>
    </row>
    <row r="63" customFormat="1" spans="1:8">
      <c r="A63" s="11" t="s">
        <v>143</v>
      </c>
      <c r="B63" s="18" t="s">
        <v>130</v>
      </c>
      <c r="C63" s="11"/>
      <c r="D63" s="15">
        <v>0</v>
      </c>
      <c r="E63" s="16"/>
      <c r="F63" s="16"/>
      <c r="G63" s="16"/>
      <c r="H63" s="19"/>
    </row>
    <row r="64" customFormat="1" spans="1:8">
      <c r="A64" s="11"/>
      <c r="B64" s="18" t="s">
        <v>131</v>
      </c>
      <c r="C64" s="11"/>
      <c r="D64" s="15">
        <v>0</v>
      </c>
      <c r="E64" s="16"/>
      <c r="F64" s="16"/>
      <c r="G64" s="16"/>
      <c r="H64" s="19"/>
    </row>
    <row r="65" customFormat="1" spans="1:8">
      <c r="A65" s="11"/>
      <c r="B65" s="18" t="s">
        <v>132</v>
      </c>
      <c r="C65" s="11"/>
      <c r="D65" s="15">
        <v>0</v>
      </c>
      <c r="E65" s="16"/>
      <c r="F65" s="16"/>
      <c r="G65" s="16"/>
      <c r="H65" s="19"/>
    </row>
    <row r="66" customFormat="1" spans="1:8">
      <c r="A66" s="11"/>
      <c r="B66" s="18" t="s">
        <v>133</v>
      </c>
      <c r="C66" s="11"/>
      <c r="D66" s="15">
        <v>346.39235552897</v>
      </c>
      <c r="E66" s="16"/>
      <c r="F66" s="16"/>
      <c r="G66" s="16"/>
      <c r="H66" s="19"/>
    </row>
    <row r="67" customFormat="1" spans="1:8">
      <c r="A67" s="20" t="s">
        <v>58</v>
      </c>
      <c r="B67" s="21"/>
      <c r="C67" s="11" t="s">
        <v>141</v>
      </c>
      <c r="D67" s="22">
        <v>346.39235552897</v>
      </c>
      <c r="E67" s="16">
        <v>0.5</v>
      </c>
      <c r="F67" s="16" t="s">
        <v>135</v>
      </c>
      <c r="G67" s="22">
        <v>692.78471105794</v>
      </c>
      <c r="H67" s="19"/>
    </row>
    <row r="68" customFormat="1" spans="1:8">
      <c r="A68" s="23">
        <v>1</v>
      </c>
      <c r="B68" s="18" t="s">
        <v>130</v>
      </c>
      <c r="C68" s="11"/>
      <c r="D68" s="22">
        <v>0</v>
      </c>
      <c r="E68" s="16"/>
      <c r="F68" s="16"/>
      <c r="G68" s="16"/>
      <c r="H68" s="19" t="s">
        <v>115</v>
      </c>
    </row>
    <row r="69" customFormat="1" spans="1:8">
      <c r="A69" s="11"/>
      <c r="B69" s="18" t="s">
        <v>131</v>
      </c>
      <c r="C69" s="11"/>
      <c r="D69" s="22">
        <v>0</v>
      </c>
      <c r="E69" s="16"/>
      <c r="F69" s="16"/>
      <c r="G69" s="16"/>
      <c r="H69" s="19"/>
    </row>
    <row r="70" customFormat="1" spans="1:8">
      <c r="A70" s="11"/>
      <c r="B70" s="18" t="s">
        <v>132</v>
      </c>
      <c r="C70" s="11"/>
      <c r="D70" s="22">
        <v>0</v>
      </c>
      <c r="E70" s="16"/>
      <c r="F70" s="16"/>
      <c r="G70" s="16"/>
      <c r="H70" s="19"/>
    </row>
    <row r="71" customFormat="1" spans="1:8">
      <c r="A71" s="11"/>
      <c r="B71" s="18" t="s">
        <v>133</v>
      </c>
      <c r="C71" s="11"/>
      <c r="D71" s="22">
        <v>346.39235552897</v>
      </c>
      <c r="E71" s="16"/>
      <c r="F71" s="16"/>
      <c r="G71" s="16"/>
      <c r="H71" s="19"/>
    </row>
    <row r="72" customFormat="1" ht="25.5" spans="1:8">
      <c r="A72" s="24" t="s">
        <v>83</v>
      </c>
      <c r="B72" s="13"/>
      <c r="C72" s="11"/>
      <c r="D72" s="15">
        <v>103.07692307692</v>
      </c>
      <c r="E72" s="16"/>
      <c r="F72" s="16"/>
      <c r="G72" s="16"/>
      <c r="H72" s="19"/>
    </row>
    <row r="73" customFormat="1" spans="1:8">
      <c r="A73" s="11" t="s">
        <v>144</v>
      </c>
      <c r="B73" s="18" t="s">
        <v>130</v>
      </c>
      <c r="C73" s="11"/>
      <c r="D73" s="15">
        <v>0</v>
      </c>
      <c r="E73" s="16"/>
      <c r="F73" s="16"/>
      <c r="G73" s="16"/>
      <c r="H73" s="19"/>
    </row>
    <row r="74" customFormat="1" spans="1:8">
      <c r="A74" s="11"/>
      <c r="B74" s="18" t="s">
        <v>131</v>
      </c>
      <c r="C74" s="11"/>
      <c r="D74" s="15">
        <v>0</v>
      </c>
      <c r="E74" s="16"/>
      <c r="F74" s="16"/>
      <c r="G74" s="16"/>
      <c r="H74" s="19"/>
    </row>
    <row r="75" customFormat="1" spans="1:8">
      <c r="A75" s="11"/>
      <c r="B75" s="18" t="s">
        <v>132</v>
      </c>
      <c r="C75" s="11"/>
      <c r="D75" s="15">
        <v>0</v>
      </c>
      <c r="E75" s="16"/>
      <c r="F75" s="16"/>
      <c r="G75" s="16"/>
      <c r="H75" s="19"/>
    </row>
    <row r="76" customFormat="1" spans="1:8">
      <c r="A76" s="11"/>
      <c r="B76" s="18" t="s">
        <v>133</v>
      </c>
      <c r="C76" s="11"/>
      <c r="D76" s="15">
        <v>103.07692307692</v>
      </c>
      <c r="E76" s="16"/>
      <c r="F76" s="16"/>
      <c r="G76" s="16"/>
      <c r="H76" s="19"/>
    </row>
    <row r="77" customFormat="1" spans="1:8">
      <c r="A77" s="20" t="s">
        <v>83</v>
      </c>
      <c r="B77" s="21"/>
      <c r="C77" s="11" t="s">
        <v>141</v>
      </c>
      <c r="D77" s="22">
        <v>103.07692307692</v>
      </c>
      <c r="E77" s="16">
        <v>0.5</v>
      </c>
      <c r="F77" s="16" t="s">
        <v>135</v>
      </c>
      <c r="G77" s="22">
        <v>206.15384615385</v>
      </c>
      <c r="H77" s="19"/>
    </row>
    <row r="78" customFormat="1" spans="1:8">
      <c r="A78" s="23">
        <v>1</v>
      </c>
      <c r="B78" s="18" t="s">
        <v>130</v>
      </c>
      <c r="C78" s="11"/>
      <c r="D78" s="22">
        <v>0</v>
      </c>
      <c r="E78" s="16"/>
      <c r="F78" s="16"/>
      <c r="G78" s="16"/>
      <c r="H78" s="19" t="s">
        <v>115</v>
      </c>
    </row>
    <row r="79" customFormat="1" spans="1:8">
      <c r="A79" s="11"/>
      <c r="B79" s="18" t="s">
        <v>131</v>
      </c>
      <c r="C79" s="11"/>
      <c r="D79" s="22">
        <v>0</v>
      </c>
      <c r="E79" s="16"/>
      <c r="F79" s="16"/>
      <c r="G79" s="16"/>
      <c r="H79" s="19"/>
    </row>
    <row r="80" customFormat="1" spans="1:8">
      <c r="A80" s="11"/>
      <c r="B80" s="18" t="s">
        <v>132</v>
      </c>
      <c r="C80" s="11"/>
      <c r="D80" s="22">
        <v>0</v>
      </c>
      <c r="E80" s="16"/>
      <c r="F80" s="16"/>
      <c r="G80" s="16"/>
      <c r="H80" s="19"/>
    </row>
    <row r="81" customFormat="1" spans="1:8">
      <c r="A81" s="11"/>
      <c r="B81" s="18" t="s">
        <v>133</v>
      </c>
      <c r="C81" s="11"/>
      <c r="D81" s="22">
        <v>103.07692307692</v>
      </c>
      <c r="E81" s="16"/>
      <c r="F81" s="16"/>
      <c r="G81" s="16"/>
      <c r="H81" s="19"/>
    </row>
    <row r="82" customFormat="1" spans="1:8">
      <c r="A82" s="25"/>
      <c r="B82" s="9"/>
      <c r="C82" s="25"/>
      <c r="D82" s="8"/>
      <c r="E82" s="8"/>
      <c r="F82" s="8"/>
      <c r="G82" s="8"/>
      <c r="H82" s="26"/>
    </row>
    <row r="84" customFormat="1" spans="1:8">
      <c r="A84" s="9" t="s">
        <v>145</v>
      </c>
      <c r="B84" s="9"/>
      <c r="C84" s="9"/>
      <c r="D84" s="9"/>
      <c r="E84" s="9"/>
      <c r="F84" s="9"/>
      <c r="G84" s="9"/>
      <c r="H84" s="9"/>
    </row>
    <row r="85" customFormat="1" spans="1:8">
      <c r="A85" s="9" t="s">
        <v>146</v>
      </c>
      <c r="B85" s="9"/>
      <c r="C85" s="9"/>
      <c r="D85" s="9"/>
      <c r="E85" s="9"/>
      <c r="F85" s="9"/>
      <c r="G85" s="9"/>
      <c r="H85" s="9"/>
    </row>
  </sheetData>
  <mergeCells count="51">
    <mergeCell ref="A3:B3"/>
    <mergeCell ref="A8:B8"/>
    <mergeCell ref="A13:B13"/>
    <mergeCell ref="A18:B18"/>
    <mergeCell ref="A23:B23"/>
    <mergeCell ref="A32:B32"/>
    <mergeCell ref="A37:B37"/>
    <mergeCell ref="A42:B42"/>
    <mergeCell ref="A47:B47"/>
    <mergeCell ref="A52:B52"/>
    <mergeCell ref="A57:B57"/>
    <mergeCell ref="A62:B62"/>
    <mergeCell ref="A67:B67"/>
    <mergeCell ref="A72:B72"/>
    <mergeCell ref="A77:B77"/>
    <mergeCell ref="A84:H84"/>
    <mergeCell ref="A85:H85"/>
    <mergeCell ref="A4:A7"/>
    <mergeCell ref="A9:A12"/>
    <mergeCell ref="A14:A17"/>
    <mergeCell ref="A19:A22"/>
    <mergeCell ref="A24:A27"/>
    <mergeCell ref="A28:A31"/>
    <mergeCell ref="A33:A36"/>
    <mergeCell ref="A38:A41"/>
    <mergeCell ref="A43:A46"/>
    <mergeCell ref="A48:A51"/>
    <mergeCell ref="A53:A56"/>
    <mergeCell ref="A58:A61"/>
    <mergeCell ref="A63:A66"/>
    <mergeCell ref="A68:A71"/>
    <mergeCell ref="A73:A76"/>
    <mergeCell ref="A78:A81"/>
    <mergeCell ref="C8:C12"/>
    <mergeCell ref="C13:C17"/>
    <mergeCell ref="C23:C27"/>
    <mergeCell ref="C32:C36"/>
    <mergeCell ref="C42:C46"/>
    <mergeCell ref="C47:C51"/>
    <mergeCell ref="C57:C61"/>
    <mergeCell ref="C67:C71"/>
    <mergeCell ref="C77:C81"/>
    <mergeCell ref="H9:H12"/>
    <mergeCell ref="H14:H17"/>
    <mergeCell ref="H24:H27"/>
    <mergeCell ref="H33:H36"/>
    <mergeCell ref="H43:H46"/>
    <mergeCell ref="H48:H51"/>
    <mergeCell ref="H58:H61"/>
    <mergeCell ref="H68:H71"/>
    <mergeCell ref="H78:H81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zoomScale="90" zoomScaleNormal="90" workbookViewId="0">
      <selection activeCell="A33" sqref="A33"/>
    </sheetView>
  </sheetViews>
  <sheetFormatPr defaultColWidth="9.1047619047619" defaultRowHeight="15" outlineLevelRow="7" outlineLevelCol="7"/>
  <cols>
    <col min="1" max="1" width="60.552380952381" style="1" customWidth="1"/>
    <col min="2" max="3" width="13.8857142857143" style="1" customWidth="1"/>
    <col min="4" max="4" width="17.1047619047619" style="1" customWidth="1"/>
    <col min="5" max="5" width="15" style="1" customWidth="1"/>
    <col min="6" max="6" width="31" style="1" customWidth="1"/>
    <col min="7" max="7" width="25.6666666666667" style="1" customWidth="1"/>
    <col min="8" max="8" width="35" style="1" customWidth="1"/>
    <col min="9" max="9" width="9.1047619047619" style="1"/>
  </cols>
  <sheetData>
    <row r="1" spans="1:8">
      <c r="A1" s="2" t="s">
        <v>147</v>
      </c>
      <c r="B1" s="2"/>
      <c r="C1" s="2"/>
      <c r="D1" s="2"/>
      <c r="E1" s="2"/>
      <c r="F1" s="2"/>
      <c r="G1" s="2"/>
      <c r="H1" s="2"/>
    </row>
    <row r="3" ht="44.25" customHeight="1" spans="1:8">
      <c r="A3" s="3" t="s">
        <v>148</v>
      </c>
      <c r="B3" s="3" t="s">
        <v>149</v>
      </c>
      <c r="C3" s="3" t="s">
        <v>150</v>
      </c>
      <c r="D3" s="3" t="s">
        <v>151</v>
      </c>
      <c r="E3" s="3" t="s">
        <v>152</v>
      </c>
      <c r="F3" s="3" t="s">
        <v>153</v>
      </c>
      <c r="G3" s="3" t="s">
        <v>154</v>
      </c>
      <c r="H3" s="3" t="s">
        <v>155</v>
      </c>
    </row>
    <row r="4" ht="39" customHeight="1" spans="1:8">
      <c r="A4" s="4" t="s">
        <v>156</v>
      </c>
      <c r="B4" s="5" t="s">
        <v>135</v>
      </c>
      <c r="C4" s="6">
        <v>0.6</v>
      </c>
      <c r="D4" s="6">
        <v>1662.7573397988</v>
      </c>
      <c r="E4" s="5">
        <v>0.4</v>
      </c>
      <c r="F4" s="4" t="s">
        <v>156</v>
      </c>
      <c r="G4" s="6">
        <v>846.05005819174</v>
      </c>
      <c r="H4" s="7" t="s">
        <v>157</v>
      </c>
    </row>
    <row r="5" ht="39" hidden="1" customHeight="1" spans="1:8">
      <c r="A5" s="4" t="s">
        <v>158</v>
      </c>
      <c r="B5" s="5" t="s">
        <v>135</v>
      </c>
      <c r="C5" s="6">
        <v>0.029411764705882</v>
      </c>
      <c r="D5" s="6">
        <v>1363.9187907776</v>
      </c>
      <c r="E5" s="5">
        <v>0.4</v>
      </c>
      <c r="F5" s="4" t="s">
        <v>158</v>
      </c>
      <c r="G5" s="6">
        <v>40.115258552282</v>
      </c>
      <c r="H5" s="7"/>
    </row>
    <row r="6" ht="39" customHeight="1" spans="1:8">
      <c r="A6" s="4" t="s">
        <v>159</v>
      </c>
      <c r="B6" s="5" t="s">
        <v>135</v>
      </c>
      <c r="C6" s="6">
        <v>0.44411764705882</v>
      </c>
      <c r="D6" s="6">
        <v>1049.6719013825</v>
      </c>
      <c r="E6" s="5">
        <v>0.4</v>
      </c>
      <c r="F6" s="4" t="s">
        <v>159</v>
      </c>
      <c r="G6" s="6">
        <v>466.17781502576</v>
      </c>
      <c r="H6" s="7" t="s">
        <v>160</v>
      </c>
    </row>
    <row r="7" ht="39" hidden="1" customHeight="1" spans="1:8">
      <c r="A7" s="4" t="s">
        <v>161</v>
      </c>
      <c r="B7" s="5" t="s">
        <v>135</v>
      </c>
      <c r="C7" s="6">
        <v>0.1</v>
      </c>
      <c r="D7" s="6">
        <v>6808.6826035619</v>
      </c>
      <c r="E7" s="5">
        <v>0.4</v>
      </c>
      <c r="F7" s="5"/>
      <c r="G7" s="6">
        <v>680.86826035619</v>
      </c>
      <c r="H7" s="7"/>
    </row>
    <row r="8" ht="39" hidden="1" customHeight="1" spans="1:8">
      <c r="A8" s="4" t="s">
        <v>162</v>
      </c>
      <c r="B8" s="5" t="s">
        <v>135</v>
      </c>
      <c r="C8" s="6">
        <v>3.6153846153846</v>
      </c>
      <c r="D8" s="6">
        <v>55.815508477115</v>
      </c>
      <c r="E8" s="5"/>
      <c r="F8" s="5"/>
      <c r="G8" s="6">
        <v>201.79453064803</v>
      </c>
      <c r="H8" s="7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4"/>
  <sheetViews>
    <sheetView zoomScale="90" zoomScaleNormal="90" topLeftCell="C61" workbookViewId="0">
      <selection activeCell="A13" sqref="A13:H13"/>
    </sheetView>
  </sheetViews>
  <sheetFormatPr defaultColWidth="8.88571428571429" defaultRowHeight="15.75" outlineLevelCol="7"/>
  <cols>
    <col min="1" max="1" width="10.8857142857143" style="27" customWidth="1"/>
    <col min="2" max="2" width="66.3333333333333" style="27" customWidth="1"/>
    <col min="3" max="3" width="66.6666666666667" style="27" customWidth="1"/>
    <col min="4" max="4" width="21.8857142857143" style="27" customWidth="1"/>
    <col min="5" max="5" width="21.1047619047619" style="27" customWidth="1"/>
    <col min="6" max="6" width="23" style="27" customWidth="1"/>
    <col min="7" max="7" width="16.6666666666667" style="27" customWidth="1"/>
    <col min="8" max="8" width="17.4380952380952" style="27" customWidth="1"/>
    <col min="9" max="9" width="8.88571428571429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8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4"/>
      <c r="B8" s="34"/>
      <c r="C8" s="34"/>
      <c r="E8" s="34"/>
      <c r="F8" s="34"/>
      <c r="G8" s="34"/>
      <c r="H8" s="34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5"/>
      <c r="B11" s="35"/>
      <c r="C11" s="49" t="s">
        <v>29</v>
      </c>
      <c r="E11" s="35"/>
      <c r="F11" s="35"/>
      <c r="G11" s="35"/>
      <c r="H11" s="35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3" t="s">
        <v>30</v>
      </c>
      <c r="B13" s="33"/>
      <c r="C13" s="33"/>
      <c r="D13" s="33"/>
      <c r="E13" s="33"/>
      <c r="F13" s="33"/>
      <c r="G13" s="33"/>
      <c r="H13" s="33"/>
    </row>
    <row r="14" spans="1:8">
      <c r="A14" s="47"/>
      <c r="B14" s="47"/>
      <c r="C14" s="34" t="s">
        <v>4</v>
      </c>
      <c r="E14" s="47"/>
      <c r="F14" s="47"/>
      <c r="G14" s="47"/>
      <c r="H14" s="47"/>
    </row>
    <row r="15" spans="1:8">
      <c r="A15" s="31"/>
      <c r="B15" s="31"/>
      <c r="C15" s="31"/>
      <c r="D15" s="31"/>
      <c r="E15" s="50"/>
      <c r="F15" s="31"/>
      <c r="G15" s="31"/>
      <c r="H15" s="31"/>
    </row>
    <row r="16" spans="1:8">
      <c r="A16" s="31" t="s">
        <v>31</v>
      </c>
      <c r="B16" s="31"/>
      <c r="C16" s="31"/>
      <c r="D16" s="31"/>
      <c r="E16" s="31"/>
      <c r="F16" s="31"/>
      <c r="G16" s="31"/>
      <c r="H16" s="38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" t="s">
        <v>5</v>
      </c>
      <c r="B18" s="3" t="s">
        <v>32</v>
      </c>
      <c r="C18" s="3" t="s">
        <v>33</v>
      </c>
      <c r="D18" s="39" t="s">
        <v>34</v>
      </c>
      <c r="E18" s="40"/>
      <c r="F18" s="40"/>
      <c r="G18" s="40"/>
      <c r="H18" s="41"/>
    </row>
    <row r="19" ht="94.5" customHeight="1" spans="1:8">
      <c r="A19" s="3"/>
      <c r="B19" s="3"/>
      <c r="C19" s="3"/>
      <c r="D19" s="3" t="s">
        <v>35</v>
      </c>
      <c r="E19" s="3" t="s">
        <v>36</v>
      </c>
      <c r="F19" s="3" t="s">
        <v>37</v>
      </c>
      <c r="G19" s="3" t="s">
        <v>38</v>
      </c>
      <c r="H19" s="3" t="s">
        <v>39</v>
      </c>
    </row>
    <row r="20" spans="1:8">
      <c r="A20" s="3">
        <v>1</v>
      </c>
      <c r="B20" s="3">
        <v>2</v>
      </c>
      <c r="C20" s="42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spans="1:8">
      <c r="A21" s="51"/>
      <c r="B21" s="45"/>
      <c r="C21" s="52" t="s">
        <v>40</v>
      </c>
      <c r="D21" s="53"/>
      <c r="E21" s="53"/>
      <c r="F21" s="53"/>
      <c r="G21" s="53"/>
      <c r="H21" s="53"/>
    </row>
    <row r="22" spans="1:8">
      <c r="A22" s="51"/>
      <c r="B22" s="3"/>
      <c r="C22" s="54"/>
      <c r="D22" s="55"/>
      <c r="E22" s="55"/>
      <c r="F22" s="55"/>
      <c r="G22" s="53"/>
      <c r="H22" s="53">
        <f>SUM(D22:G22)</f>
        <v>0</v>
      </c>
    </row>
    <row r="23" spans="1:8">
      <c r="A23" s="3"/>
      <c r="B23" s="45"/>
      <c r="C23" s="52" t="s">
        <v>41</v>
      </c>
      <c r="D23" s="53">
        <f>SUM(D22:D22)</f>
        <v>0</v>
      </c>
      <c r="E23" s="53">
        <f>SUM(E22:E22)</f>
        <v>0</v>
      </c>
      <c r="F23" s="53">
        <f>SUM(F22:F22)</f>
        <v>0</v>
      </c>
      <c r="G23" s="53">
        <f>SUM(G22:G22)</f>
        <v>0</v>
      </c>
      <c r="H23" s="53">
        <f>SUM(D23:G23)</f>
        <v>0</v>
      </c>
    </row>
    <row r="24" spans="1:8">
      <c r="A24" s="3"/>
      <c r="B24" s="45"/>
      <c r="C24" s="56" t="s">
        <v>42</v>
      </c>
      <c r="D24" s="53"/>
      <c r="E24" s="53"/>
      <c r="F24" s="53"/>
      <c r="G24" s="53"/>
      <c r="H24" s="53"/>
    </row>
    <row r="25" s="47" customFormat="1" spans="1:8">
      <c r="A25" s="3">
        <v>1</v>
      </c>
      <c r="B25" s="3" t="s">
        <v>43</v>
      </c>
      <c r="C25" s="54" t="s">
        <v>44</v>
      </c>
      <c r="D25" s="53">
        <v>3951.672968291</v>
      </c>
      <c r="E25" s="53">
        <v>258.35294117647</v>
      </c>
      <c r="F25" s="53">
        <v>0</v>
      </c>
      <c r="G25" s="53">
        <v>0</v>
      </c>
      <c r="H25" s="53">
        <v>4210.0259094675</v>
      </c>
    </row>
    <row r="26" spans="1:8">
      <c r="A26" s="3">
        <v>2</v>
      </c>
      <c r="B26" s="3" t="s">
        <v>45</v>
      </c>
      <c r="C26" s="54" t="s">
        <v>46</v>
      </c>
      <c r="D26" s="53">
        <v>860.76923076923</v>
      </c>
      <c r="E26" s="53">
        <v>391.53846153846</v>
      </c>
      <c r="F26" s="53">
        <v>0</v>
      </c>
      <c r="G26" s="53">
        <v>0</v>
      </c>
      <c r="H26" s="53">
        <v>1252.3076923077</v>
      </c>
    </row>
    <row r="27" spans="1:8">
      <c r="A27" s="3"/>
      <c r="B27" s="45"/>
      <c r="C27" s="45" t="s">
        <v>47</v>
      </c>
      <c r="D27" s="53">
        <v>4812.4421990603</v>
      </c>
      <c r="E27" s="53">
        <v>649.89140271493</v>
      </c>
      <c r="F27" s="53">
        <v>0</v>
      </c>
      <c r="G27" s="53">
        <v>0</v>
      </c>
      <c r="H27" s="53">
        <v>5462.3336017752</v>
      </c>
    </row>
    <row r="28" spans="1:8">
      <c r="A28" s="3"/>
      <c r="B28" s="45"/>
      <c r="C28" s="56" t="s">
        <v>48</v>
      </c>
      <c r="D28" s="53"/>
      <c r="E28" s="53"/>
      <c r="F28" s="53"/>
      <c r="G28" s="53"/>
      <c r="H28" s="53"/>
    </row>
    <row r="29" s="47" customFormat="1" spans="1:8">
      <c r="A29" s="57"/>
      <c r="B29" s="57"/>
      <c r="C29" s="58"/>
      <c r="D29" s="53"/>
      <c r="E29" s="53"/>
      <c r="F29" s="53"/>
      <c r="G29" s="53"/>
      <c r="H29" s="53">
        <f>SUM(D29:G29)</f>
        <v>0</v>
      </c>
    </row>
    <row r="30" spans="1:8">
      <c r="A30" s="3"/>
      <c r="B30" s="45"/>
      <c r="C30" s="45" t="s">
        <v>49</v>
      </c>
      <c r="D30" s="53">
        <f>SUM(D29:D29)</f>
        <v>0</v>
      </c>
      <c r="E30" s="53">
        <f>SUM(E29:E29)</f>
        <v>0</v>
      </c>
      <c r="F30" s="53">
        <f>SUM(F29:F29)</f>
        <v>0</v>
      </c>
      <c r="G30" s="53">
        <f>SUM(G29:G29)</f>
        <v>0</v>
      </c>
      <c r="H30" s="53">
        <f>SUM(D30:G30)</f>
        <v>0</v>
      </c>
    </row>
    <row r="31" spans="1:8">
      <c r="A31" s="51"/>
      <c r="B31" s="45"/>
      <c r="C31" s="52" t="s">
        <v>50</v>
      </c>
      <c r="D31" s="53"/>
      <c r="E31" s="53"/>
      <c r="F31" s="53"/>
      <c r="G31" s="53"/>
      <c r="H31" s="53"/>
    </row>
    <row r="32" spans="1:8">
      <c r="A32" s="51"/>
      <c r="B32" s="3"/>
      <c r="C32" s="59"/>
      <c r="D32" s="53"/>
      <c r="E32" s="53"/>
      <c r="F32" s="53"/>
      <c r="G32" s="53"/>
      <c r="H32" s="53">
        <f>SUM(D32:G32)</f>
        <v>0</v>
      </c>
    </row>
    <row r="33" spans="1:8">
      <c r="A33" s="3"/>
      <c r="B33" s="45"/>
      <c r="C33" s="52" t="s">
        <v>51</v>
      </c>
      <c r="D33" s="53">
        <f>SUM(D32:D32)</f>
        <v>0</v>
      </c>
      <c r="E33" s="53">
        <f>SUM(E32:E32)</f>
        <v>0</v>
      </c>
      <c r="F33" s="53">
        <f>SUM(F32:F32)</f>
        <v>0</v>
      </c>
      <c r="G33" s="53">
        <f>SUM(G32:G32)</f>
        <v>0</v>
      </c>
      <c r="H33" s="53">
        <f>SUM(D33:G33)</f>
        <v>0</v>
      </c>
    </row>
    <row r="34" spans="1:8">
      <c r="A34" s="3"/>
      <c r="B34" s="45"/>
      <c r="C34" s="56" t="s">
        <v>52</v>
      </c>
      <c r="D34" s="53"/>
      <c r="E34" s="53"/>
      <c r="F34" s="53"/>
      <c r="G34" s="53"/>
      <c r="H34" s="53"/>
    </row>
    <row r="35" s="47" customFormat="1" spans="1:8">
      <c r="A35" s="57"/>
      <c r="B35" s="57"/>
      <c r="C35" s="58"/>
      <c r="D35" s="53"/>
      <c r="E35" s="53"/>
      <c r="F35" s="53"/>
      <c r="G35" s="53"/>
      <c r="H35" s="53">
        <f>SUM(D35:G35)</f>
        <v>0</v>
      </c>
    </row>
    <row r="36" spans="1:8">
      <c r="A36" s="3"/>
      <c r="B36" s="45"/>
      <c r="C36" s="45" t="s">
        <v>53</v>
      </c>
      <c r="D36" s="53">
        <f>SUM(D35:D35)</f>
        <v>0</v>
      </c>
      <c r="E36" s="53">
        <f>SUM(E35:E35)</f>
        <v>0</v>
      </c>
      <c r="F36" s="53">
        <f>SUM(F35:F35)</f>
        <v>0</v>
      </c>
      <c r="G36" s="53">
        <f>SUM(G35:G35)</f>
        <v>0</v>
      </c>
      <c r="H36" s="53">
        <f>SUM(D36:G36)</f>
        <v>0</v>
      </c>
    </row>
    <row r="37" ht="31.5" customHeight="1" spans="1:8">
      <c r="A37" s="3"/>
      <c r="B37" s="45"/>
      <c r="C37" s="56" t="s">
        <v>54</v>
      </c>
      <c r="D37" s="53"/>
      <c r="E37" s="53"/>
      <c r="F37" s="53"/>
      <c r="G37" s="53"/>
      <c r="H37" s="53"/>
    </row>
    <row r="38" s="47" customFormat="1" spans="1:8">
      <c r="A38" s="57"/>
      <c r="B38" s="57"/>
      <c r="C38" s="58"/>
      <c r="D38" s="53"/>
      <c r="E38" s="53"/>
      <c r="F38" s="53"/>
      <c r="G38" s="53"/>
      <c r="H38" s="53">
        <f>SUM(D38:G38)</f>
        <v>0</v>
      </c>
    </row>
    <row r="39" spans="1:8">
      <c r="A39" s="3"/>
      <c r="B39" s="45"/>
      <c r="C39" s="45" t="s">
        <v>55</v>
      </c>
      <c r="D39" s="53">
        <f>SUM(D38:D38)</f>
        <v>0</v>
      </c>
      <c r="E39" s="53">
        <f>SUM(E38:E38)</f>
        <v>0</v>
      </c>
      <c r="F39" s="53">
        <f>SUM(F38:F38)</f>
        <v>0</v>
      </c>
      <c r="G39" s="53">
        <f>SUM(G38:G38)</f>
        <v>0</v>
      </c>
      <c r="H39" s="53">
        <f>SUM(D39:G39)</f>
        <v>0</v>
      </c>
    </row>
    <row r="40" spans="1:8">
      <c r="A40" s="3"/>
      <c r="B40" s="45"/>
      <c r="C40" s="56" t="s">
        <v>56</v>
      </c>
      <c r="D40" s="53"/>
      <c r="E40" s="53"/>
      <c r="F40" s="53"/>
      <c r="G40" s="53"/>
      <c r="H40" s="53"/>
    </row>
    <row r="41" s="47" customFormat="1" spans="1:8">
      <c r="A41" s="57">
        <v>3</v>
      </c>
      <c r="B41" s="57" t="s">
        <v>57</v>
      </c>
      <c r="C41" s="58" t="s">
        <v>58</v>
      </c>
      <c r="D41" s="53">
        <v>346.53846153846</v>
      </c>
      <c r="E41" s="53">
        <v>0</v>
      </c>
      <c r="F41" s="53">
        <v>0</v>
      </c>
      <c r="G41" s="53">
        <v>0</v>
      </c>
      <c r="H41" s="53">
        <v>346.53846153846</v>
      </c>
    </row>
    <row r="42" spans="1:8">
      <c r="A42" s="3"/>
      <c r="B42" s="45"/>
      <c r="C42" s="45" t="s">
        <v>59</v>
      </c>
      <c r="D42" s="53">
        <v>346.53846153846</v>
      </c>
      <c r="E42" s="53">
        <v>0</v>
      </c>
      <c r="F42" s="53">
        <v>0</v>
      </c>
      <c r="G42" s="53">
        <v>0</v>
      </c>
      <c r="H42" s="53">
        <v>346.53846153846</v>
      </c>
    </row>
    <row r="43" spans="1:8">
      <c r="A43" s="3"/>
      <c r="B43" s="45"/>
      <c r="C43" s="45" t="s">
        <v>60</v>
      </c>
      <c r="D43" s="53">
        <v>5158.9806605987</v>
      </c>
      <c r="E43" s="53">
        <v>649.89140271493</v>
      </c>
      <c r="F43" s="53">
        <v>0</v>
      </c>
      <c r="G43" s="53">
        <v>0</v>
      </c>
      <c r="H43" s="53">
        <v>5808.8720633137</v>
      </c>
    </row>
    <row r="44" spans="1:8">
      <c r="A44" s="3"/>
      <c r="B44" s="45"/>
      <c r="C44" s="56" t="s">
        <v>61</v>
      </c>
      <c r="D44" s="53"/>
      <c r="E44" s="53"/>
      <c r="F44" s="53"/>
      <c r="G44" s="53"/>
      <c r="H44" s="53"/>
    </row>
    <row r="45" ht="31.5" spans="1:8">
      <c r="A45" s="3">
        <v>4</v>
      </c>
      <c r="B45" s="3" t="s">
        <v>62</v>
      </c>
      <c r="C45" s="54" t="s">
        <v>63</v>
      </c>
      <c r="D45" s="53">
        <v>79.033459365821</v>
      </c>
      <c r="E45" s="53">
        <v>5.1670588235294</v>
      </c>
      <c r="F45" s="53">
        <v>0</v>
      </c>
      <c r="G45" s="53">
        <v>0</v>
      </c>
      <c r="H45" s="53">
        <v>84.20051818935</v>
      </c>
    </row>
    <row r="46" ht="31.5" spans="1:8">
      <c r="A46" s="3">
        <v>5</v>
      </c>
      <c r="B46" s="3" t="s">
        <v>62</v>
      </c>
      <c r="C46" s="54" t="s">
        <v>64</v>
      </c>
      <c r="D46" s="53">
        <v>24.230769230769</v>
      </c>
      <c r="E46" s="53">
        <v>7.6923076923077</v>
      </c>
      <c r="F46" s="53">
        <v>0</v>
      </c>
      <c r="G46" s="53">
        <v>0</v>
      </c>
      <c r="H46" s="53">
        <v>31.923076923077</v>
      </c>
    </row>
    <row r="47" spans="1:8">
      <c r="A47" s="3"/>
      <c r="B47" s="45"/>
      <c r="C47" s="45" t="s">
        <v>65</v>
      </c>
      <c r="D47" s="53">
        <v>103.26422859659</v>
      </c>
      <c r="E47" s="53">
        <v>12.859366515837</v>
      </c>
      <c r="F47" s="53">
        <v>0</v>
      </c>
      <c r="G47" s="53">
        <v>0</v>
      </c>
      <c r="H47" s="53">
        <v>116.12359511243</v>
      </c>
    </row>
    <row r="48" spans="1:8">
      <c r="A48" s="3"/>
      <c r="B48" s="45"/>
      <c r="C48" s="45" t="s">
        <v>66</v>
      </c>
      <c r="D48" s="53">
        <v>5262.2448891953</v>
      </c>
      <c r="E48" s="53">
        <v>662.75076923077</v>
      </c>
      <c r="F48" s="53">
        <v>0</v>
      </c>
      <c r="G48" s="53">
        <v>0</v>
      </c>
      <c r="H48" s="53">
        <v>5924.9956584261</v>
      </c>
    </row>
    <row r="49" spans="1:8">
      <c r="A49" s="3"/>
      <c r="B49" s="45"/>
      <c r="C49" s="45" t="s">
        <v>67</v>
      </c>
      <c r="D49" s="53"/>
      <c r="E49" s="53"/>
      <c r="F49" s="53"/>
      <c r="G49" s="53"/>
      <c r="H49" s="53"/>
    </row>
    <row r="50" spans="1:8">
      <c r="A50" s="3">
        <v>6</v>
      </c>
      <c r="B50" s="3" t="s">
        <v>68</v>
      </c>
      <c r="C50" s="60" t="s">
        <v>69</v>
      </c>
      <c r="D50" s="53">
        <v>0</v>
      </c>
      <c r="E50" s="53">
        <v>0</v>
      </c>
      <c r="F50" s="53">
        <v>0</v>
      </c>
      <c r="G50" s="53">
        <v>5.8382352941176</v>
      </c>
      <c r="H50" s="53">
        <v>5.8382352941176</v>
      </c>
    </row>
    <row r="51" ht="31.5" spans="1:8">
      <c r="A51" s="3">
        <v>7</v>
      </c>
      <c r="B51" s="3" t="s">
        <v>70</v>
      </c>
      <c r="C51" s="60" t="s">
        <v>71</v>
      </c>
      <c r="D51" s="53">
        <v>105.20143776184</v>
      </c>
      <c r="E51" s="53">
        <v>6.877872</v>
      </c>
      <c r="F51" s="53">
        <v>0</v>
      </c>
      <c r="G51" s="53">
        <v>3.8382352941176</v>
      </c>
      <c r="H51" s="53">
        <v>115.91754505596</v>
      </c>
    </row>
    <row r="52" spans="1:8">
      <c r="A52" s="3">
        <v>8</v>
      </c>
      <c r="B52" s="3"/>
      <c r="C52" s="60" t="s">
        <v>72</v>
      </c>
      <c r="D52" s="53">
        <v>0</v>
      </c>
      <c r="E52" s="53">
        <v>0</v>
      </c>
      <c r="F52" s="53">
        <v>0</v>
      </c>
      <c r="G52" s="53">
        <v>120.16926851922</v>
      </c>
      <c r="H52" s="53">
        <v>120.16926851922</v>
      </c>
    </row>
    <row r="53" spans="1:8">
      <c r="A53" s="3">
        <v>9</v>
      </c>
      <c r="B53" s="3" t="s">
        <v>73</v>
      </c>
      <c r="C53" s="60" t="s">
        <v>74</v>
      </c>
      <c r="D53" s="53">
        <v>0</v>
      </c>
      <c r="E53" s="53">
        <v>0</v>
      </c>
      <c r="F53" s="53">
        <v>0</v>
      </c>
      <c r="G53" s="53">
        <v>44.615384615385</v>
      </c>
      <c r="H53" s="53">
        <v>44.615384615385</v>
      </c>
    </row>
    <row r="54" ht="31.5" spans="1:8">
      <c r="A54" s="3">
        <v>10</v>
      </c>
      <c r="B54" s="3" t="s">
        <v>70</v>
      </c>
      <c r="C54" s="60" t="s">
        <v>75</v>
      </c>
      <c r="D54" s="53">
        <v>32.307692307692</v>
      </c>
      <c r="E54" s="53">
        <v>10.384615384615</v>
      </c>
      <c r="F54" s="53">
        <v>0</v>
      </c>
      <c r="G54" s="53">
        <v>0</v>
      </c>
      <c r="H54" s="53">
        <v>42.692307692308</v>
      </c>
    </row>
    <row r="55" spans="1:8">
      <c r="A55" s="3"/>
      <c r="B55" s="45"/>
      <c r="C55" s="45" t="s">
        <v>76</v>
      </c>
      <c r="D55" s="53">
        <v>137.50913006954</v>
      </c>
      <c r="E55" s="53">
        <v>17.262487384615</v>
      </c>
      <c r="F55" s="53">
        <v>0</v>
      </c>
      <c r="G55" s="53">
        <v>174.46112372284</v>
      </c>
      <c r="H55" s="53">
        <v>329.23274117699</v>
      </c>
    </row>
    <row r="56" spans="1:8">
      <c r="A56" s="3"/>
      <c r="B56" s="45"/>
      <c r="C56" s="45" t="s">
        <v>77</v>
      </c>
      <c r="D56" s="53">
        <v>5399.7540192648</v>
      </c>
      <c r="E56" s="53">
        <v>680.01325661538</v>
      </c>
      <c r="F56" s="53">
        <v>0</v>
      </c>
      <c r="G56" s="53">
        <v>174.46112372284</v>
      </c>
      <c r="H56" s="53">
        <v>6254.2283996031</v>
      </c>
    </row>
    <row r="57" ht="31.5" customHeight="1" spans="1:8">
      <c r="A57" s="3"/>
      <c r="B57" s="45"/>
      <c r="C57" s="45" t="s">
        <v>78</v>
      </c>
      <c r="D57" s="53"/>
      <c r="E57" s="53"/>
      <c r="F57" s="53"/>
      <c r="G57" s="53"/>
      <c r="H57" s="53"/>
    </row>
    <row r="58" spans="1:8">
      <c r="A58" s="3"/>
      <c r="B58" s="3"/>
      <c r="C58" s="60"/>
      <c r="D58" s="53"/>
      <c r="E58" s="53"/>
      <c r="F58" s="53"/>
      <c r="G58" s="53"/>
      <c r="H58" s="53">
        <f>SUM(D58:G58)</f>
        <v>0</v>
      </c>
    </row>
    <row r="59" spans="1:8">
      <c r="A59" s="3"/>
      <c r="B59" s="45"/>
      <c r="C59" s="45" t="s">
        <v>79</v>
      </c>
      <c r="D59" s="53">
        <f>SUM(D58:D58)</f>
        <v>0</v>
      </c>
      <c r="E59" s="53">
        <f>SUM(E58:E58)</f>
        <v>0</v>
      </c>
      <c r="F59" s="53">
        <f>SUM(F58:F58)</f>
        <v>0</v>
      </c>
      <c r="G59" s="53">
        <f>SUM(G58:G58)</f>
        <v>0</v>
      </c>
      <c r="H59" s="53">
        <f>SUM(D59:G59)</f>
        <v>0</v>
      </c>
    </row>
    <row r="60" spans="1:8">
      <c r="A60" s="3"/>
      <c r="B60" s="45"/>
      <c r="C60" s="45" t="s">
        <v>80</v>
      </c>
      <c r="D60" s="53">
        <v>5399.7540192648</v>
      </c>
      <c r="E60" s="53">
        <v>680.01325661538</v>
      </c>
      <c r="F60" s="53">
        <v>0</v>
      </c>
      <c r="G60" s="53">
        <v>174.46112372284</v>
      </c>
      <c r="H60" s="53">
        <v>6254.2283996031</v>
      </c>
    </row>
    <row r="61" ht="157.5" customHeight="1" spans="1:8">
      <c r="A61" s="3"/>
      <c r="B61" s="45"/>
      <c r="C61" s="45" t="s">
        <v>81</v>
      </c>
      <c r="D61" s="53"/>
      <c r="E61" s="53"/>
      <c r="F61" s="53"/>
      <c r="G61" s="53"/>
      <c r="H61" s="53"/>
    </row>
    <row r="62" spans="1:8">
      <c r="A62" s="3">
        <v>11</v>
      </c>
      <c r="B62" s="3" t="s">
        <v>82</v>
      </c>
      <c r="C62" s="60" t="s">
        <v>83</v>
      </c>
      <c r="D62" s="53">
        <v>0</v>
      </c>
      <c r="E62" s="53">
        <v>0</v>
      </c>
      <c r="F62" s="53">
        <v>0</v>
      </c>
      <c r="G62" s="53">
        <v>394.31593242741</v>
      </c>
      <c r="H62" s="53">
        <v>394.31593242741</v>
      </c>
    </row>
    <row r="63" spans="1:8">
      <c r="A63" s="3">
        <v>12</v>
      </c>
      <c r="B63" s="3" t="s">
        <v>84</v>
      </c>
      <c r="C63" s="60" t="s">
        <v>85</v>
      </c>
      <c r="D63" s="53">
        <v>0</v>
      </c>
      <c r="E63" s="53">
        <v>0</v>
      </c>
      <c r="F63" s="53">
        <v>0</v>
      </c>
      <c r="G63" s="53">
        <v>103.07692307692</v>
      </c>
      <c r="H63" s="53">
        <v>103.07692307692</v>
      </c>
    </row>
    <row r="64" spans="1:8">
      <c r="A64" s="3">
        <v>13</v>
      </c>
      <c r="B64" s="3" t="s">
        <v>86</v>
      </c>
      <c r="C64" s="60" t="s">
        <v>83</v>
      </c>
      <c r="D64" s="53">
        <v>0</v>
      </c>
      <c r="E64" s="53">
        <v>0</v>
      </c>
      <c r="F64" s="53">
        <v>0</v>
      </c>
      <c r="G64" s="53">
        <v>1.271564632478</v>
      </c>
      <c r="H64" s="53">
        <v>1.271564632478</v>
      </c>
    </row>
    <row r="65" spans="1:8">
      <c r="A65" s="3"/>
      <c r="B65" s="45"/>
      <c r="C65" s="45" t="s">
        <v>87</v>
      </c>
      <c r="D65" s="53">
        <v>0</v>
      </c>
      <c r="E65" s="53">
        <v>0</v>
      </c>
      <c r="F65" s="53">
        <v>0</v>
      </c>
      <c r="G65" s="53">
        <v>498.66442013681</v>
      </c>
      <c r="H65" s="53">
        <v>498.66442013681</v>
      </c>
    </row>
    <row r="66" spans="1:8">
      <c r="A66" s="3"/>
      <c r="B66" s="45"/>
      <c r="C66" s="45" t="s">
        <v>88</v>
      </c>
      <c r="D66" s="53">
        <v>5399.7540192648</v>
      </c>
      <c r="E66" s="53">
        <v>680.01325661538</v>
      </c>
      <c r="F66" s="53">
        <v>0</v>
      </c>
      <c r="G66" s="53">
        <v>673.12554385965</v>
      </c>
      <c r="H66" s="53">
        <v>6752.8928197399</v>
      </c>
    </row>
    <row r="67" spans="1:8">
      <c r="A67" s="3"/>
      <c r="B67" s="45"/>
      <c r="C67" s="45" t="s">
        <v>89</v>
      </c>
      <c r="D67" s="53"/>
      <c r="E67" s="53"/>
      <c r="F67" s="53"/>
      <c r="G67" s="53"/>
      <c r="H67" s="53"/>
    </row>
    <row r="68" ht="47.25" customHeight="1" spans="1:8">
      <c r="A68" s="3">
        <v>14</v>
      </c>
      <c r="B68" s="3" t="s">
        <v>90</v>
      </c>
      <c r="C68" s="60" t="s">
        <v>91</v>
      </c>
      <c r="D68" s="53">
        <f>D66*3%</f>
        <v>161.992620577944</v>
      </c>
      <c r="E68" s="53">
        <f>E66*3%</f>
        <v>20.4003976984614</v>
      </c>
      <c r="F68" s="53">
        <f>F66*3%</f>
        <v>0</v>
      </c>
      <c r="G68" s="53">
        <f>G66*3%</f>
        <v>20.1937663157895</v>
      </c>
      <c r="H68" s="53">
        <f>SUM(D68:G68)</f>
        <v>202.586784592195</v>
      </c>
    </row>
    <row r="69" spans="1:8">
      <c r="A69" s="3"/>
      <c r="B69" s="45"/>
      <c r="C69" s="45" t="s">
        <v>92</v>
      </c>
      <c r="D69" s="53">
        <f>D68</f>
        <v>161.992620577944</v>
      </c>
      <c r="E69" s="53">
        <f>E68</f>
        <v>20.4003976984614</v>
      </c>
      <c r="F69" s="53">
        <f>F68</f>
        <v>0</v>
      </c>
      <c r="G69" s="53">
        <f>G68</f>
        <v>20.1937663157895</v>
      </c>
      <c r="H69" s="53">
        <f>SUM(D69:G69)</f>
        <v>202.586784592195</v>
      </c>
    </row>
    <row r="70" spans="1:8">
      <c r="A70" s="3"/>
      <c r="B70" s="45"/>
      <c r="C70" s="45" t="s">
        <v>93</v>
      </c>
      <c r="D70" s="53">
        <f>D69+D66</f>
        <v>5561.74663984274</v>
      </c>
      <c r="E70" s="53">
        <f>E69+E66</f>
        <v>700.413654313841</v>
      </c>
      <c r="F70" s="53">
        <f>F69+F66</f>
        <v>0</v>
      </c>
      <c r="G70" s="53">
        <f>G69+G66</f>
        <v>693.319310175439</v>
      </c>
      <c r="H70" s="53">
        <f>SUM(D70:G70)</f>
        <v>6955.47960433202</v>
      </c>
    </row>
    <row r="71" spans="1:8">
      <c r="A71" s="3"/>
      <c r="B71" s="45"/>
      <c r="C71" s="45" t="s">
        <v>94</v>
      </c>
      <c r="D71" s="53"/>
      <c r="E71" s="53"/>
      <c r="F71" s="53"/>
      <c r="G71" s="53"/>
      <c r="H71" s="53"/>
    </row>
    <row r="72" spans="1:8">
      <c r="A72" s="3">
        <v>15</v>
      </c>
      <c r="B72" s="3" t="s">
        <v>95</v>
      </c>
      <c r="C72" s="60" t="s">
        <v>96</v>
      </c>
      <c r="D72" s="53">
        <f>D70*20%</f>
        <v>1112.34932796855</v>
      </c>
      <c r="E72" s="53">
        <f>E70*20%</f>
        <v>140.082730862768</v>
      </c>
      <c r="F72" s="53">
        <f>F70*20%</f>
        <v>0</v>
      </c>
      <c r="G72" s="53">
        <f>G70*20%</f>
        <v>138.663862035088</v>
      </c>
      <c r="H72" s="53">
        <f>SUM(D72:G72)</f>
        <v>1391.09592086641</v>
      </c>
    </row>
    <row r="73" spans="1:8">
      <c r="A73" s="3"/>
      <c r="B73" s="45"/>
      <c r="C73" s="45" t="s">
        <v>97</v>
      </c>
      <c r="D73" s="53">
        <f>D72</f>
        <v>1112.34932796855</v>
      </c>
      <c r="E73" s="53">
        <f>E72</f>
        <v>140.082730862768</v>
      </c>
      <c r="F73" s="53">
        <f>F72</f>
        <v>0</v>
      </c>
      <c r="G73" s="53">
        <f>G72</f>
        <v>138.663862035088</v>
      </c>
      <c r="H73" s="53">
        <f>SUM(D73:G73)</f>
        <v>1391.09592086641</v>
      </c>
    </row>
    <row r="74" spans="1:8">
      <c r="A74" s="3"/>
      <c r="B74" s="45"/>
      <c r="C74" s="45" t="s">
        <v>98</v>
      </c>
      <c r="D74" s="53">
        <f>D73+D70</f>
        <v>6674.09596781129</v>
      </c>
      <c r="E74" s="53">
        <f>E73+E70</f>
        <v>840.49638517661</v>
      </c>
      <c r="F74" s="53">
        <f>F73+F70</f>
        <v>0</v>
      </c>
      <c r="G74" s="53">
        <f>G73+G70</f>
        <v>831.983172210527</v>
      </c>
      <c r="H74" s="53">
        <f>SUM(D74:G74)</f>
        <v>8346.57552519843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99</v>
      </c>
    </row>
    <row r="2" ht="45.75" customHeight="1" spans="1:8">
      <c r="A2" s="31"/>
      <c r="B2" s="31" t="s">
        <v>100</v>
      </c>
      <c r="C2" s="33" t="s">
        <v>30</v>
      </c>
      <c r="D2" s="33"/>
      <c r="E2" s="33"/>
      <c r="F2" s="33"/>
      <c r="G2" s="33"/>
      <c r="H2" s="33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5"/>
      <c r="B5" s="35"/>
      <c r="C5" s="35"/>
      <c r="D5" s="30" t="s">
        <v>101</v>
      </c>
      <c r="E5" s="36"/>
      <c r="F5" s="35"/>
      <c r="G5" s="35"/>
      <c r="H5" s="35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102</v>
      </c>
      <c r="C7" s="37" t="s">
        <v>103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8"/>
      <c r="J9" s="27"/>
    </row>
    <row r="10" ht="23.25" customHeight="1" spans="1:10">
      <c r="A10" s="3" t="s">
        <v>5</v>
      </c>
      <c r="B10" s="3" t="s">
        <v>32</v>
      </c>
      <c r="C10" s="3" t="s">
        <v>104</v>
      </c>
      <c r="D10" s="39" t="s">
        <v>34</v>
      </c>
      <c r="E10" s="40"/>
      <c r="F10" s="40"/>
      <c r="G10" s="40"/>
      <c r="H10" s="41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2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3" t="s">
        <v>105</v>
      </c>
      <c r="C13" s="4" t="s">
        <v>46</v>
      </c>
      <c r="D13" s="44">
        <v>3937.4117647059</v>
      </c>
      <c r="E13" s="44">
        <v>258.35294117647</v>
      </c>
      <c r="F13" s="44">
        <v>0</v>
      </c>
      <c r="G13" s="44">
        <v>0</v>
      </c>
      <c r="H13" s="44">
        <v>4195.7647058824</v>
      </c>
      <c r="J13" s="27"/>
    </row>
    <row r="14" spans="1:9">
      <c r="A14" s="3"/>
      <c r="B14" s="45"/>
      <c r="C14" s="45" t="s">
        <v>106</v>
      </c>
      <c r="D14" s="44">
        <v>3937.4117647059</v>
      </c>
      <c r="E14" s="44">
        <v>258.35294117647</v>
      </c>
      <c r="F14" s="44">
        <v>0</v>
      </c>
      <c r="G14" s="44">
        <v>0</v>
      </c>
      <c r="H14" s="44">
        <v>4195.7647058824</v>
      </c>
      <c r="I14" s="46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99</v>
      </c>
    </row>
    <row r="2" ht="45.75" customHeight="1" spans="1:8">
      <c r="A2" s="31"/>
      <c r="B2" s="31" t="s">
        <v>100</v>
      </c>
      <c r="C2" s="33" t="s">
        <v>30</v>
      </c>
      <c r="D2" s="33"/>
      <c r="E2" s="33"/>
      <c r="F2" s="33"/>
      <c r="G2" s="33"/>
      <c r="H2" s="33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5"/>
      <c r="B5" s="35"/>
      <c r="C5" s="35"/>
      <c r="D5" s="30" t="s">
        <v>107</v>
      </c>
      <c r="E5" s="36"/>
      <c r="F5" s="35"/>
      <c r="G5" s="35"/>
      <c r="H5" s="35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102</v>
      </c>
      <c r="C7" s="37" t="s">
        <v>108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8"/>
      <c r="J9" s="27"/>
    </row>
    <row r="10" ht="23.25" customHeight="1" spans="1:10">
      <c r="A10" s="3" t="s">
        <v>5</v>
      </c>
      <c r="B10" s="3" t="s">
        <v>32</v>
      </c>
      <c r="C10" s="3" t="s">
        <v>104</v>
      </c>
      <c r="D10" s="39" t="s">
        <v>34</v>
      </c>
      <c r="E10" s="40"/>
      <c r="F10" s="40"/>
      <c r="G10" s="40"/>
      <c r="H10" s="41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2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3" t="s">
        <v>109</v>
      </c>
      <c r="C13" s="4" t="s">
        <v>110</v>
      </c>
      <c r="D13" s="44">
        <v>0</v>
      </c>
      <c r="E13" s="44">
        <v>0</v>
      </c>
      <c r="F13" s="44">
        <v>0</v>
      </c>
      <c r="G13" s="44">
        <v>5.8382352941176</v>
      </c>
      <c r="H13" s="44">
        <v>5.8382352941176</v>
      </c>
      <c r="J13" s="27"/>
    </row>
    <row r="14" spans="1:9">
      <c r="A14" s="3"/>
      <c r="B14" s="45"/>
      <c r="C14" s="45" t="s">
        <v>106</v>
      </c>
      <c r="D14" s="44">
        <v>0</v>
      </c>
      <c r="E14" s="44">
        <v>0</v>
      </c>
      <c r="F14" s="44">
        <v>0</v>
      </c>
      <c r="G14" s="44">
        <v>5.8382352941176</v>
      </c>
      <c r="H14" s="44">
        <v>5.8382352941176</v>
      </c>
      <c r="I14" s="46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99</v>
      </c>
    </row>
    <row r="2" ht="45.75" customHeight="1" spans="1:8">
      <c r="A2" s="31"/>
      <c r="B2" s="31" t="s">
        <v>100</v>
      </c>
      <c r="C2" s="33" t="s">
        <v>30</v>
      </c>
      <c r="D2" s="33"/>
      <c r="E2" s="33"/>
      <c r="F2" s="33"/>
      <c r="G2" s="33"/>
      <c r="H2" s="33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5"/>
      <c r="B5" s="35"/>
      <c r="C5" s="35"/>
      <c r="D5" s="30" t="s">
        <v>111</v>
      </c>
      <c r="E5" s="36"/>
      <c r="F5" s="35"/>
      <c r="G5" s="35"/>
      <c r="H5" s="35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102</v>
      </c>
      <c r="C7" s="37" t="s">
        <v>112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8"/>
      <c r="J9" s="27"/>
    </row>
    <row r="10" ht="23.25" customHeight="1" spans="1:10">
      <c r="A10" s="3" t="s">
        <v>5</v>
      </c>
      <c r="B10" s="3" t="s">
        <v>32</v>
      </c>
      <c r="C10" s="3" t="s">
        <v>104</v>
      </c>
      <c r="D10" s="39" t="s">
        <v>34</v>
      </c>
      <c r="E10" s="40"/>
      <c r="F10" s="40"/>
      <c r="G10" s="40"/>
      <c r="H10" s="41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2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3" t="s">
        <v>113</v>
      </c>
      <c r="C13" s="4" t="s">
        <v>112</v>
      </c>
      <c r="D13" s="44">
        <v>0</v>
      </c>
      <c r="E13" s="44">
        <v>0</v>
      </c>
      <c r="F13" s="44">
        <v>0</v>
      </c>
      <c r="G13" s="44">
        <v>394.31593242741</v>
      </c>
      <c r="H13" s="44">
        <v>394.31593242741</v>
      </c>
      <c r="J13" s="27"/>
    </row>
    <row r="14" spans="1:9">
      <c r="A14" s="3"/>
      <c r="B14" s="45"/>
      <c r="C14" s="45" t="s">
        <v>106</v>
      </c>
      <c r="D14" s="44">
        <v>0</v>
      </c>
      <c r="E14" s="44">
        <v>0</v>
      </c>
      <c r="F14" s="44">
        <v>0</v>
      </c>
      <c r="G14" s="44">
        <v>394.31593242741</v>
      </c>
      <c r="H14" s="44">
        <v>394.31593242741</v>
      </c>
      <c r="I14" s="46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99</v>
      </c>
    </row>
    <row r="2" ht="45.75" customHeight="1" spans="1:8">
      <c r="A2" s="31"/>
      <c r="B2" s="31" t="s">
        <v>100</v>
      </c>
      <c r="C2" s="33" t="s">
        <v>30</v>
      </c>
      <c r="D2" s="33"/>
      <c r="E2" s="33"/>
      <c r="F2" s="33"/>
      <c r="G2" s="33"/>
      <c r="H2" s="33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5"/>
      <c r="B5" s="35"/>
      <c r="C5" s="35"/>
      <c r="D5" s="30" t="s">
        <v>114</v>
      </c>
      <c r="E5" s="36"/>
      <c r="F5" s="35"/>
      <c r="G5" s="35"/>
      <c r="H5" s="35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102</v>
      </c>
      <c r="C7" s="37" t="s">
        <v>115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8"/>
      <c r="J9" s="27"/>
    </row>
    <row r="10" ht="23.25" customHeight="1" spans="1:10">
      <c r="A10" s="3" t="s">
        <v>5</v>
      </c>
      <c r="B10" s="3" t="s">
        <v>32</v>
      </c>
      <c r="C10" s="3" t="s">
        <v>104</v>
      </c>
      <c r="D10" s="39" t="s">
        <v>34</v>
      </c>
      <c r="E10" s="40"/>
      <c r="F10" s="40"/>
      <c r="G10" s="40"/>
      <c r="H10" s="41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2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3" t="s">
        <v>45</v>
      </c>
      <c r="C13" s="4" t="s">
        <v>46</v>
      </c>
      <c r="D13" s="44">
        <v>860.84458461827</v>
      </c>
      <c r="E13" s="44">
        <v>391.59183252562</v>
      </c>
      <c r="F13" s="44">
        <v>0</v>
      </c>
      <c r="G13" s="44">
        <v>0</v>
      </c>
      <c r="H13" s="44">
        <v>1252.4364171439</v>
      </c>
      <c r="J13" s="27"/>
    </row>
    <row r="14" spans="1:9">
      <c r="A14" s="3"/>
      <c r="B14" s="45"/>
      <c r="C14" s="45" t="s">
        <v>106</v>
      </c>
      <c r="D14" s="44">
        <v>860.84458461827</v>
      </c>
      <c r="E14" s="44">
        <v>391.59183252562</v>
      </c>
      <c r="F14" s="44">
        <v>0</v>
      </c>
      <c r="G14" s="44">
        <v>0</v>
      </c>
      <c r="H14" s="44">
        <v>1252.4364171439</v>
      </c>
      <c r="I14" s="46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99</v>
      </c>
    </row>
    <row r="2" ht="45.75" customHeight="1" spans="1:8">
      <c r="A2" s="31"/>
      <c r="B2" s="31" t="s">
        <v>100</v>
      </c>
      <c r="C2" s="33" t="s">
        <v>30</v>
      </c>
      <c r="D2" s="33"/>
      <c r="E2" s="33"/>
      <c r="F2" s="33"/>
      <c r="G2" s="33"/>
      <c r="H2" s="33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5"/>
      <c r="B5" s="35"/>
      <c r="C5" s="35"/>
      <c r="D5" s="30" t="s">
        <v>116</v>
      </c>
      <c r="E5" s="36"/>
      <c r="F5" s="35"/>
      <c r="G5" s="35"/>
      <c r="H5" s="35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102</v>
      </c>
      <c r="C7" s="37" t="s">
        <v>58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8"/>
      <c r="J9" s="27"/>
    </row>
    <row r="10" ht="23.25" customHeight="1" spans="1:10">
      <c r="A10" s="3" t="s">
        <v>5</v>
      </c>
      <c r="B10" s="3" t="s">
        <v>32</v>
      </c>
      <c r="C10" s="3" t="s">
        <v>104</v>
      </c>
      <c r="D10" s="39" t="s">
        <v>34</v>
      </c>
      <c r="E10" s="40"/>
      <c r="F10" s="40"/>
      <c r="G10" s="40"/>
      <c r="H10" s="41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2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3" t="s">
        <v>117</v>
      </c>
      <c r="C13" s="4" t="s">
        <v>58</v>
      </c>
      <c r="D13" s="44">
        <v>0</v>
      </c>
      <c r="E13" s="44">
        <v>0</v>
      </c>
      <c r="F13" s="44">
        <v>0</v>
      </c>
      <c r="G13" s="44">
        <v>346.39235552897</v>
      </c>
      <c r="H13" s="44">
        <v>346.39235552897</v>
      </c>
      <c r="J13" s="27"/>
    </row>
    <row r="14" spans="1:9">
      <c r="A14" s="3"/>
      <c r="B14" s="45"/>
      <c r="C14" s="45" t="s">
        <v>106</v>
      </c>
      <c r="D14" s="44">
        <v>0</v>
      </c>
      <c r="E14" s="44">
        <v>0</v>
      </c>
      <c r="F14" s="44">
        <v>0</v>
      </c>
      <c r="G14" s="44">
        <v>346.39235552897</v>
      </c>
      <c r="H14" s="44">
        <v>346.39235552897</v>
      </c>
      <c r="I14" s="46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99</v>
      </c>
    </row>
    <row r="2" ht="45.75" customHeight="1" spans="1:8">
      <c r="A2" s="31"/>
      <c r="B2" s="31" t="s">
        <v>100</v>
      </c>
      <c r="C2" s="33" t="s">
        <v>30</v>
      </c>
      <c r="D2" s="33"/>
      <c r="E2" s="33"/>
      <c r="F2" s="33"/>
      <c r="G2" s="33"/>
      <c r="H2" s="33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5"/>
      <c r="B5" s="35"/>
      <c r="C5" s="35"/>
      <c r="D5" s="30" t="s">
        <v>118</v>
      </c>
      <c r="E5" s="36"/>
      <c r="F5" s="35"/>
      <c r="G5" s="35"/>
      <c r="H5" s="35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102</v>
      </c>
      <c r="C7" s="37" t="s">
        <v>108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8"/>
      <c r="J9" s="27"/>
    </row>
    <row r="10" ht="23.25" customHeight="1" spans="1:10">
      <c r="A10" s="3" t="s">
        <v>5</v>
      </c>
      <c r="B10" s="3" t="s">
        <v>32</v>
      </c>
      <c r="C10" s="3" t="s">
        <v>104</v>
      </c>
      <c r="D10" s="39" t="s">
        <v>34</v>
      </c>
      <c r="E10" s="40"/>
      <c r="F10" s="40"/>
      <c r="G10" s="40"/>
      <c r="H10" s="41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2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3" t="s">
        <v>119</v>
      </c>
      <c r="C13" s="4" t="s">
        <v>108</v>
      </c>
      <c r="D13" s="44">
        <v>0</v>
      </c>
      <c r="E13" s="44">
        <v>0</v>
      </c>
      <c r="F13" s="44">
        <v>0</v>
      </c>
      <c r="G13" s="44">
        <v>47.664903014662</v>
      </c>
      <c r="H13" s="44">
        <v>47.664903014662</v>
      </c>
      <c r="J13" s="27"/>
    </row>
    <row r="14" spans="1:9">
      <c r="A14" s="3"/>
      <c r="B14" s="45"/>
      <c r="C14" s="45" t="s">
        <v>106</v>
      </c>
      <c r="D14" s="44">
        <v>0</v>
      </c>
      <c r="E14" s="44">
        <v>0</v>
      </c>
      <c r="F14" s="44">
        <v>0</v>
      </c>
      <c r="G14" s="44">
        <v>47.664903014662</v>
      </c>
      <c r="H14" s="44">
        <v>47.664903014662</v>
      </c>
      <c r="I14" s="46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571428571429" defaultRowHeight="15.75"/>
  <cols>
    <col min="1" max="1" width="10.8857142857143" style="27" customWidth="1"/>
    <col min="2" max="2" width="51.552380952381" style="27" customWidth="1"/>
    <col min="3" max="3" width="66.6666666666667" style="27" customWidth="1"/>
    <col min="4" max="4" width="30.8857142857143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88571428571429" style="27"/>
    <col min="12" max="12" width="9.33333333333333" style="27" customWidth="1"/>
    <col min="13" max="13" width="17.3333333333333" style="27" customWidth="1"/>
    <col min="14" max="14" width="8.88571428571429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99</v>
      </c>
    </row>
    <row r="2" ht="45.75" customHeight="1" spans="1:8">
      <c r="A2" s="31"/>
      <c r="B2" s="31" t="s">
        <v>100</v>
      </c>
      <c r="C2" s="33" t="s">
        <v>30</v>
      </c>
      <c r="D2" s="33"/>
      <c r="E2" s="33"/>
      <c r="F2" s="33"/>
      <c r="G2" s="33"/>
      <c r="H2" s="33"/>
    </row>
    <row r="3" spans="1:8">
      <c r="A3" s="34"/>
      <c r="B3" s="34"/>
      <c r="C3" s="34"/>
      <c r="E3" s="34"/>
      <c r="F3" s="34"/>
      <c r="G3" s="34"/>
      <c r="H3" s="34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5"/>
      <c r="B5" s="35"/>
      <c r="C5" s="35"/>
      <c r="D5" s="30" t="s">
        <v>120</v>
      </c>
      <c r="E5" s="36"/>
      <c r="F5" s="35"/>
      <c r="G5" s="35"/>
      <c r="H5" s="35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102</v>
      </c>
      <c r="C7" s="37" t="s">
        <v>83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31</v>
      </c>
      <c r="B9" s="31"/>
      <c r="C9" s="31"/>
      <c r="D9" s="31"/>
      <c r="E9" s="31"/>
      <c r="F9" s="31"/>
      <c r="G9" s="31"/>
      <c r="H9" s="38"/>
      <c r="J9" s="27"/>
    </row>
    <row r="10" ht="23.25" customHeight="1" spans="1:10">
      <c r="A10" s="3" t="s">
        <v>5</v>
      </c>
      <c r="B10" s="3" t="s">
        <v>32</v>
      </c>
      <c r="C10" s="3" t="s">
        <v>104</v>
      </c>
      <c r="D10" s="39" t="s">
        <v>34</v>
      </c>
      <c r="E10" s="40"/>
      <c r="F10" s="40"/>
      <c r="G10" s="40"/>
      <c r="H10" s="41"/>
      <c r="J10" s="27"/>
    </row>
    <row r="11" ht="59.25" customHeight="1" spans="1:10">
      <c r="A11" s="3"/>
      <c r="B11" s="3"/>
      <c r="C11" s="3"/>
      <c r="D11" s="3" t="s">
        <v>35</v>
      </c>
      <c r="E11" s="3" t="s">
        <v>36</v>
      </c>
      <c r="F11" s="3" t="s">
        <v>37</v>
      </c>
      <c r="G11" s="3" t="s">
        <v>38</v>
      </c>
      <c r="H11" s="3" t="s">
        <v>39</v>
      </c>
      <c r="J11" s="27"/>
    </row>
    <row r="12" spans="1:10">
      <c r="A12" s="3">
        <v>1</v>
      </c>
      <c r="B12" s="3">
        <v>2</v>
      </c>
      <c r="C12" s="42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3" t="s">
        <v>113</v>
      </c>
      <c r="C13" s="4" t="s">
        <v>83</v>
      </c>
      <c r="D13" s="44">
        <v>0</v>
      </c>
      <c r="E13" s="44">
        <v>0</v>
      </c>
      <c r="F13" s="44">
        <v>0</v>
      </c>
      <c r="G13" s="44">
        <v>103.07692307692</v>
      </c>
      <c r="H13" s="44">
        <v>103.07692307692</v>
      </c>
      <c r="J13" s="27"/>
    </row>
    <row r="14" spans="1:9">
      <c r="A14" s="3"/>
      <c r="B14" s="45"/>
      <c r="C14" s="45" t="s">
        <v>106</v>
      </c>
      <c r="D14" s="44">
        <v>0</v>
      </c>
      <c r="E14" s="44">
        <v>0</v>
      </c>
      <c r="F14" s="44">
        <v>0</v>
      </c>
      <c r="G14" s="44">
        <v>103.07692307692</v>
      </c>
      <c r="H14" s="44">
        <v>103.07692307692</v>
      </c>
      <c r="I14" s="46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518-02-01</vt:lpstr>
      <vt:lpstr>ОСР 518-09-01</vt:lpstr>
      <vt:lpstr>ОСР 518-12-01</vt:lpstr>
      <vt:lpstr>ОСР 117-02-01</vt:lpstr>
      <vt:lpstr>ОСР 117-07-01</vt:lpstr>
      <vt:lpstr>ОСР 117-09-01</vt:lpstr>
      <vt:lpstr>ОСР 117-12-01</vt:lpstr>
      <vt:lpstr>ОСР 518-02-01(1)</vt:lpstr>
      <vt:lpstr>ОСР 518-12-01(1)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2025-10-08T07:19:11Z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5F326A5ED69E4E2E9471517EBE537F0F_12</vt:lpwstr>
  </property>
  <property fmtid="{D5CDD505-2E9C-101B-9397-08002B2CF9AE}" pid="3" name="KSOProductBuildVer">
    <vt:lpwstr>1049-12.2.0.20795</vt:lpwstr>
  </property>
</Properties>
</file>